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talconnect.sharepoint.com/sites/TALHealth/Shared Documents/FINANCIAL HEALTH/ALUCA/DII Working Group/Check-list &amp; Gauge/"/>
    </mc:Choice>
  </mc:AlternateContent>
  <xr:revisionPtr revIDLastSave="15" documentId="8_{E0C00017-798D-49AD-9947-E32F338BEB57}" xr6:coauthVersionLast="45" xr6:coauthVersionMax="45" xr10:uidLastSave="{3ECB4F71-99B6-4A01-967B-EEBC3FAB5F23}"/>
  <bookViews>
    <workbookView xWindow="28690" yWindow="-110" windowWidth="29020" windowHeight="15820" activeTab="2" xr2:uid="{79E88A66-F384-4F92-B18B-FD1B1E2619DA}"/>
  </bookViews>
  <sheets>
    <sheet name="User Guide &amp; disclaimer" sheetId="7" r:id="rId1"/>
    <sheet name="Key" sheetId="3" state="hidden" r:id="rId2"/>
    <sheet name="Gaug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1" i="6" l="1"/>
  <c r="J80" i="6"/>
  <c r="J79" i="6"/>
  <c r="J78" i="6"/>
  <c r="J77" i="6"/>
  <c r="J76" i="6"/>
  <c r="J74" i="6"/>
  <c r="J73" i="6"/>
  <c r="J95" i="6" s="1"/>
  <c r="J71" i="6"/>
  <c r="J70" i="6"/>
  <c r="J69" i="6"/>
  <c r="J68" i="6"/>
  <c r="J67" i="6"/>
  <c r="J66" i="6"/>
  <c r="J65" i="6"/>
  <c r="J64" i="6"/>
  <c r="J63" i="6"/>
  <c r="J62" i="6"/>
  <c r="J61" i="6"/>
  <c r="J60" i="6"/>
  <c r="J59" i="6"/>
  <c r="J58" i="6"/>
  <c r="J57" i="6"/>
  <c r="J56" i="6"/>
  <c r="J54" i="6"/>
  <c r="J53" i="6"/>
  <c r="J52" i="6"/>
  <c r="J51" i="6"/>
  <c r="J50" i="6"/>
  <c r="J48" i="6"/>
  <c r="J47" i="6"/>
  <c r="J46" i="6"/>
  <c r="J45" i="6"/>
  <c r="J44" i="6"/>
  <c r="J43" i="6"/>
  <c r="J40" i="6"/>
  <c r="J39" i="6"/>
  <c r="J38" i="6"/>
  <c r="J37" i="6"/>
  <c r="J36" i="6"/>
  <c r="J35" i="6"/>
  <c r="J34" i="6"/>
  <c r="J33" i="6"/>
  <c r="J32" i="6"/>
  <c r="J31" i="6"/>
  <c r="J30" i="6"/>
  <c r="J29" i="6"/>
  <c r="J27" i="6"/>
  <c r="J26" i="6"/>
  <c r="J25" i="6"/>
  <c r="J24" i="6"/>
  <c r="J23" i="6"/>
  <c r="J22" i="6"/>
  <c r="J21" i="6"/>
  <c r="J20" i="6"/>
  <c r="J19" i="6"/>
  <c r="J18" i="6"/>
  <c r="J17" i="6"/>
  <c r="O96" i="6"/>
  <c r="O95" i="6"/>
  <c r="O94" i="6"/>
  <c r="O93" i="6"/>
  <c r="O92" i="6"/>
  <c r="O91" i="6"/>
  <c r="O90" i="6"/>
  <c r="J93" i="6" l="1"/>
  <c r="J96" i="6"/>
  <c r="J94" i="6"/>
  <c r="J92" i="6"/>
  <c r="J91" i="6"/>
  <c r="O82" i="6"/>
  <c r="M81" i="6" l="1"/>
  <c r="L81" i="6"/>
  <c r="K81" i="6"/>
  <c r="I81" i="6"/>
  <c r="H81" i="6"/>
  <c r="M80" i="6"/>
  <c r="L80" i="6"/>
  <c r="K80" i="6"/>
  <c r="I80" i="6"/>
  <c r="H80" i="6"/>
  <c r="M79" i="6"/>
  <c r="L79" i="6"/>
  <c r="K79" i="6"/>
  <c r="I79" i="6"/>
  <c r="H79" i="6"/>
  <c r="M78" i="6"/>
  <c r="L78" i="6"/>
  <c r="K78" i="6"/>
  <c r="I78" i="6"/>
  <c r="H78" i="6"/>
  <c r="M77" i="6"/>
  <c r="L77" i="6"/>
  <c r="K77" i="6"/>
  <c r="I77" i="6"/>
  <c r="H77" i="6"/>
  <c r="M76" i="6"/>
  <c r="L76" i="6"/>
  <c r="K76" i="6"/>
  <c r="I76" i="6"/>
  <c r="H76" i="6"/>
  <c r="M74" i="6"/>
  <c r="L74" i="6"/>
  <c r="K74" i="6"/>
  <c r="I74" i="6"/>
  <c r="H74" i="6"/>
  <c r="M73" i="6"/>
  <c r="L73" i="6"/>
  <c r="K73" i="6"/>
  <c r="I73" i="6"/>
  <c r="H73" i="6"/>
  <c r="H95" i="6" s="1"/>
  <c r="M71" i="6"/>
  <c r="L71" i="6"/>
  <c r="K71" i="6"/>
  <c r="I71" i="6"/>
  <c r="H71" i="6"/>
  <c r="M70" i="6"/>
  <c r="L70" i="6"/>
  <c r="K70" i="6"/>
  <c r="I70" i="6"/>
  <c r="H70" i="6"/>
  <c r="M69" i="6"/>
  <c r="L69" i="6"/>
  <c r="K69" i="6"/>
  <c r="I69" i="6"/>
  <c r="H69" i="6"/>
  <c r="M68" i="6"/>
  <c r="L68" i="6"/>
  <c r="K68" i="6"/>
  <c r="I68" i="6"/>
  <c r="H68" i="6"/>
  <c r="M67" i="6"/>
  <c r="L67" i="6"/>
  <c r="K67" i="6"/>
  <c r="I67" i="6"/>
  <c r="H67" i="6"/>
  <c r="M66" i="6"/>
  <c r="L66" i="6"/>
  <c r="K66" i="6"/>
  <c r="I66" i="6"/>
  <c r="H66" i="6"/>
  <c r="M65" i="6"/>
  <c r="L65" i="6"/>
  <c r="K65" i="6"/>
  <c r="I65" i="6"/>
  <c r="H65" i="6"/>
  <c r="M64" i="6"/>
  <c r="L64" i="6"/>
  <c r="K64" i="6"/>
  <c r="I64" i="6"/>
  <c r="H64" i="6"/>
  <c r="M63" i="6"/>
  <c r="L63" i="6"/>
  <c r="K63" i="6"/>
  <c r="I63" i="6"/>
  <c r="H63" i="6"/>
  <c r="M62" i="6"/>
  <c r="L62" i="6"/>
  <c r="K62" i="6"/>
  <c r="I62" i="6"/>
  <c r="H62" i="6"/>
  <c r="M61" i="6"/>
  <c r="L61" i="6"/>
  <c r="K61" i="6"/>
  <c r="I61" i="6"/>
  <c r="H61" i="6"/>
  <c r="M60" i="6"/>
  <c r="L60" i="6"/>
  <c r="K60" i="6"/>
  <c r="I60" i="6"/>
  <c r="H60" i="6"/>
  <c r="M59" i="6"/>
  <c r="L59" i="6"/>
  <c r="K59" i="6"/>
  <c r="I59" i="6"/>
  <c r="H59" i="6"/>
  <c r="M58" i="6"/>
  <c r="L58" i="6"/>
  <c r="K58" i="6"/>
  <c r="I58" i="6"/>
  <c r="H58" i="6"/>
  <c r="M57" i="6"/>
  <c r="L57" i="6"/>
  <c r="K57" i="6"/>
  <c r="I57" i="6"/>
  <c r="H57" i="6"/>
  <c r="M56" i="6"/>
  <c r="L56" i="6"/>
  <c r="K56" i="6"/>
  <c r="I56" i="6"/>
  <c r="H56" i="6"/>
  <c r="M54" i="6"/>
  <c r="L54" i="6"/>
  <c r="K54" i="6"/>
  <c r="I54" i="6"/>
  <c r="H54" i="6"/>
  <c r="M53" i="6"/>
  <c r="L53" i="6"/>
  <c r="K53" i="6"/>
  <c r="I53" i="6"/>
  <c r="H53" i="6"/>
  <c r="M52" i="6"/>
  <c r="L52" i="6"/>
  <c r="K52" i="6"/>
  <c r="I52" i="6"/>
  <c r="H52" i="6"/>
  <c r="M51" i="6"/>
  <c r="L51" i="6"/>
  <c r="K51" i="6"/>
  <c r="I51" i="6"/>
  <c r="H51" i="6"/>
  <c r="M50" i="6"/>
  <c r="L50" i="6"/>
  <c r="K50" i="6"/>
  <c r="I50" i="6"/>
  <c r="H50" i="6"/>
  <c r="M48" i="6"/>
  <c r="L48" i="6"/>
  <c r="K48" i="6"/>
  <c r="I48" i="6"/>
  <c r="H48" i="6"/>
  <c r="M47" i="6"/>
  <c r="L47" i="6"/>
  <c r="K47" i="6"/>
  <c r="I47" i="6"/>
  <c r="H47" i="6"/>
  <c r="M46" i="6"/>
  <c r="L46" i="6"/>
  <c r="K46" i="6"/>
  <c r="I46" i="6"/>
  <c r="H46" i="6"/>
  <c r="M45" i="6"/>
  <c r="L45" i="6"/>
  <c r="K45" i="6"/>
  <c r="I45" i="6"/>
  <c r="H45" i="6"/>
  <c r="M44" i="6"/>
  <c r="L44" i="6"/>
  <c r="K44" i="6"/>
  <c r="I44" i="6"/>
  <c r="H44" i="6"/>
  <c r="M43" i="6"/>
  <c r="L43" i="6"/>
  <c r="K43" i="6"/>
  <c r="I43" i="6"/>
  <c r="H43" i="6"/>
  <c r="M40" i="6"/>
  <c r="L40" i="6"/>
  <c r="K40" i="6"/>
  <c r="I40" i="6"/>
  <c r="H40" i="6"/>
  <c r="M39" i="6"/>
  <c r="L39" i="6"/>
  <c r="K39" i="6"/>
  <c r="I39" i="6"/>
  <c r="H39" i="6"/>
  <c r="M38" i="6"/>
  <c r="L38" i="6"/>
  <c r="K38" i="6"/>
  <c r="I38" i="6"/>
  <c r="H38" i="6"/>
  <c r="M37" i="6"/>
  <c r="L37" i="6"/>
  <c r="K37" i="6"/>
  <c r="I37" i="6"/>
  <c r="H37" i="6"/>
  <c r="M36" i="6"/>
  <c r="L36" i="6"/>
  <c r="K36" i="6"/>
  <c r="I36" i="6"/>
  <c r="H36" i="6"/>
  <c r="M35" i="6"/>
  <c r="L35" i="6"/>
  <c r="K35" i="6"/>
  <c r="I35" i="6"/>
  <c r="H35" i="6"/>
  <c r="M34" i="6"/>
  <c r="L34" i="6"/>
  <c r="K34" i="6"/>
  <c r="I34" i="6"/>
  <c r="H34" i="6"/>
  <c r="M33" i="6"/>
  <c r="L33" i="6"/>
  <c r="K33" i="6"/>
  <c r="I33" i="6"/>
  <c r="H33" i="6"/>
  <c r="M32" i="6"/>
  <c r="L32" i="6"/>
  <c r="K32" i="6"/>
  <c r="I32" i="6"/>
  <c r="H32" i="6"/>
  <c r="M31" i="6"/>
  <c r="L31" i="6"/>
  <c r="K31" i="6"/>
  <c r="I31" i="6"/>
  <c r="H31" i="6"/>
  <c r="M30" i="6"/>
  <c r="L30" i="6"/>
  <c r="K30" i="6"/>
  <c r="I30" i="6"/>
  <c r="H30" i="6"/>
  <c r="M29" i="6"/>
  <c r="L29" i="6"/>
  <c r="K29" i="6"/>
  <c r="I29" i="6"/>
  <c r="H29" i="6"/>
  <c r="M27" i="6"/>
  <c r="L27" i="6"/>
  <c r="K27" i="6"/>
  <c r="I27" i="6"/>
  <c r="H27" i="6"/>
  <c r="M26" i="6"/>
  <c r="L26" i="6"/>
  <c r="K26" i="6"/>
  <c r="I26" i="6"/>
  <c r="H26" i="6"/>
  <c r="M25" i="6"/>
  <c r="L25" i="6"/>
  <c r="K25" i="6"/>
  <c r="I25" i="6"/>
  <c r="H25" i="6"/>
  <c r="M24" i="6"/>
  <c r="L24" i="6"/>
  <c r="K24" i="6"/>
  <c r="I24" i="6"/>
  <c r="H24" i="6"/>
  <c r="M23" i="6"/>
  <c r="L23" i="6"/>
  <c r="K23" i="6"/>
  <c r="I23" i="6"/>
  <c r="H23" i="6"/>
  <c r="M22" i="6"/>
  <c r="L22" i="6"/>
  <c r="K22" i="6"/>
  <c r="I22" i="6"/>
  <c r="H22" i="6"/>
  <c r="M21" i="6"/>
  <c r="L21" i="6"/>
  <c r="K21" i="6"/>
  <c r="I21" i="6"/>
  <c r="H21" i="6"/>
  <c r="M20" i="6"/>
  <c r="L20" i="6"/>
  <c r="K20" i="6"/>
  <c r="I20" i="6"/>
  <c r="H20" i="6"/>
  <c r="M19" i="6"/>
  <c r="L19" i="6"/>
  <c r="K19" i="6"/>
  <c r="I19" i="6"/>
  <c r="H19" i="6"/>
  <c r="M18" i="6"/>
  <c r="L18" i="6"/>
  <c r="K18" i="6"/>
  <c r="I18" i="6"/>
  <c r="H18" i="6"/>
  <c r="I17" i="6"/>
  <c r="H17" i="6"/>
  <c r="M17" i="6"/>
  <c r="K17" i="6"/>
  <c r="K96" i="6" l="1"/>
  <c r="M95" i="6"/>
  <c r="I95" i="6"/>
  <c r="K95" i="6"/>
  <c r="H94" i="6"/>
  <c r="I93" i="6"/>
  <c r="L92" i="6"/>
  <c r="M92" i="6"/>
  <c r="M91" i="6"/>
  <c r="N20" i="6"/>
  <c r="H91" i="6"/>
  <c r="L93" i="6"/>
  <c r="M96" i="6"/>
  <c r="M90" i="6"/>
  <c r="N38" i="6"/>
  <c r="N40" i="6"/>
  <c r="K92" i="6"/>
  <c r="M93" i="6"/>
  <c r="M94" i="6"/>
  <c r="M82" i="6"/>
  <c r="I94" i="6"/>
  <c r="I96" i="6"/>
  <c r="L96" i="6"/>
  <c r="H96" i="6"/>
  <c r="N80" i="6"/>
  <c r="N69" i="6"/>
  <c r="L95" i="6"/>
  <c r="N63" i="6"/>
  <c r="N61" i="6"/>
  <c r="N67" i="6"/>
  <c r="K94" i="6"/>
  <c r="N57" i="6"/>
  <c r="L94" i="6"/>
  <c r="N59" i="6"/>
  <c r="N50" i="6"/>
  <c r="H93" i="6"/>
  <c r="K93" i="6"/>
  <c r="N51" i="6"/>
  <c r="H92" i="6"/>
  <c r="N37" i="6"/>
  <c r="N35" i="6"/>
  <c r="N39" i="6"/>
  <c r="N33" i="6"/>
  <c r="N31" i="6"/>
  <c r="K91" i="6"/>
  <c r="L91" i="6"/>
  <c r="H90" i="6"/>
  <c r="H82" i="6"/>
  <c r="K90" i="6"/>
  <c r="K82" i="6"/>
  <c r="N21" i="6"/>
  <c r="N25" i="6"/>
  <c r="N46" i="6"/>
  <c r="I92" i="6"/>
  <c r="N29" i="6"/>
  <c r="I91" i="6"/>
  <c r="J90" i="6"/>
  <c r="J82" i="6"/>
  <c r="I90" i="6"/>
  <c r="I82" i="6"/>
  <c r="N81" i="6"/>
  <c r="N77" i="6"/>
  <c r="N79" i="6"/>
  <c r="N78" i="6"/>
  <c r="N76" i="6"/>
  <c r="N73" i="6"/>
  <c r="N74" i="6"/>
  <c r="N71" i="6"/>
  <c r="N66" i="6"/>
  <c r="N70" i="6"/>
  <c r="N68" i="6"/>
  <c r="N65" i="6"/>
  <c r="N64" i="6"/>
  <c r="N62" i="6"/>
  <c r="N60" i="6"/>
  <c r="N58" i="6"/>
  <c r="N56" i="6"/>
  <c r="N54" i="6"/>
  <c r="N53" i="6"/>
  <c r="N52" i="6"/>
  <c r="N48" i="6"/>
  <c r="N47" i="6"/>
  <c r="N45" i="6"/>
  <c r="N44" i="6"/>
  <c r="N43" i="6"/>
  <c r="N36" i="6"/>
  <c r="N34" i="6"/>
  <c r="N32" i="6"/>
  <c r="N30" i="6"/>
  <c r="N27" i="6"/>
  <c r="N26" i="6"/>
  <c r="N24" i="6"/>
  <c r="N23" i="6"/>
  <c r="N22" i="6"/>
  <c r="N19" i="6"/>
  <c r="N18" i="6"/>
  <c r="N95" i="6" l="1"/>
  <c r="N92" i="6"/>
  <c r="P92" i="6" s="1"/>
  <c r="N96" i="6"/>
  <c r="P96" i="6" s="1"/>
  <c r="N94" i="6"/>
  <c r="P94" i="6" s="1"/>
  <c r="N93" i="6"/>
  <c r="N91" i="6"/>
  <c r="P91" i="6" s="1"/>
  <c r="P75" i="6"/>
  <c r="P55" i="6"/>
  <c r="P28" i="6"/>
  <c r="P42" i="6"/>
  <c r="P41" i="6"/>
  <c r="P49" i="6"/>
  <c r="L17" i="6"/>
  <c r="L90" i="6" l="1"/>
  <c r="N90" i="6" s="1"/>
  <c r="P90" i="6" s="1"/>
  <c r="L82" i="6"/>
  <c r="L84" i="6" s="1"/>
  <c r="A18" i="6"/>
  <c r="P56" i="6"/>
  <c r="P57" i="6"/>
  <c r="P63" i="6"/>
  <c r="P58" i="6"/>
  <c r="P22" i="6"/>
  <c r="P71" i="6"/>
  <c r="P68" i="6"/>
  <c r="P39" i="6"/>
  <c r="P37" i="6"/>
  <c r="P48" i="6"/>
  <c r="P29" i="6"/>
  <c r="P25" i="6"/>
  <c r="P61" i="6"/>
  <c r="P80" i="6"/>
  <c r="P79" i="6"/>
  <c r="P81" i="6"/>
  <c r="P78" i="6"/>
  <c r="P77" i="6"/>
  <c r="P59" i="6"/>
  <c r="P69" i="6"/>
  <c r="P70" i="6"/>
  <c r="P67" i="6"/>
  <c r="P66" i="6"/>
  <c r="P64" i="6"/>
  <c r="P65" i="6"/>
  <c r="P62" i="6"/>
  <c r="P60" i="6"/>
  <c r="P33" i="6"/>
  <c r="P31" i="6"/>
  <c r="P35" i="6"/>
  <c r="P40" i="6"/>
  <c r="P30" i="6"/>
  <c r="P32" i="6"/>
  <c r="P34" i="6"/>
  <c r="P36" i="6"/>
  <c r="P38" i="6"/>
  <c r="P26" i="6"/>
  <c r="P27" i="6"/>
  <c r="P24" i="6"/>
  <c r="P21" i="6"/>
  <c r="P18" i="6"/>
  <c r="P20" i="6"/>
  <c r="P23" i="6"/>
  <c r="N17" i="6"/>
  <c r="P19" i="6"/>
  <c r="P45" i="6"/>
  <c r="P76" i="6"/>
  <c r="P44" i="6"/>
  <c r="P47" i="6"/>
  <c r="P43" i="6"/>
  <c r="P46" i="6"/>
  <c r="P53" i="6"/>
  <c r="P54" i="6"/>
  <c r="P52" i="6"/>
  <c r="P51" i="6"/>
  <c r="P50" i="6"/>
  <c r="P74" i="6"/>
  <c r="H84" i="6"/>
  <c r="M84" i="6"/>
  <c r="I84" i="6"/>
  <c r="J84" i="6"/>
  <c r="P73" i="6"/>
  <c r="K84" i="6"/>
  <c r="P17" i="6" l="1"/>
  <c r="N82" i="6"/>
  <c r="N84" i="6" s="1"/>
  <c r="A19" i="6"/>
  <c r="A20" i="6" s="1"/>
  <c r="A21" i="6" s="1"/>
  <c r="A22" i="6" s="1"/>
  <c r="A23" i="6" s="1"/>
  <c r="A24" i="6" s="1"/>
  <c r="A25" i="6" s="1"/>
  <c r="A26" i="6" s="1"/>
  <c r="A27" i="6" s="1"/>
  <c r="A29" i="6" s="1"/>
  <c r="A30" i="6" s="1"/>
  <c r="A31" i="6" s="1"/>
  <c r="A32" i="6" s="1"/>
  <c r="A33" i="6" s="1"/>
  <c r="A34" i="6" s="1"/>
  <c r="A35" i="6" s="1"/>
  <c r="A36" i="6" s="1"/>
  <c r="A37" i="6" s="1"/>
  <c r="A38" i="6" s="1"/>
  <c r="A39" i="6" s="1"/>
  <c r="A40" i="6" s="1"/>
  <c r="A43" i="6" s="1"/>
  <c r="O84" i="6"/>
  <c r="O87" i="6" s="1"/>
  <c r="L97" i="6"/>
  <c r="L99" i="6" s="1"/>
  <c r="H97" i="6"/>
  <c r="H99" i="6" s="1"/>
  <c r="K97" i="6"/>
  <c r="K99" i="6" s="1"/>
  <c r="O97" i="6"/>
  <c r="I97" i="6"/>
  <c r="M97" i="6"/>
  <c r="M99" i="6" s="1"/>
  <c r="H87" i="6"/>
  <c r="H86" i="6"/>
  <c r="H85" i="6"/>
  <c r="L87" i="6"/>
  <c r="L86" i="6"/>
  <c r="L85" i="6"/>
  <c r="K87" i="6"/>
  <c r="K86" i="6"/>
  <c r="K85" i="6"/>
  <c r="M87" i="6"/>
  <c r="M86" i="6"/>
  <c r="M85" i="6"/>
  <c r="J87" i="6"/>
  <c r="J86" i="6"/>
  <c r="J85" i="6"/>
  <c r="I87" i="6"/>
  <c r="I86" i="6"/>
  <c r="I85" i="6"/>
  <c r="P93" i="6"/>
  <c r="P95" i="6"/>
  <c r="J97" i="6"/>
  <c r="J99" i="6" s="1"/>
  <c r="I99" i="6" l="1"/>
  <c r="I101" i="6" s="1"/>
  <c r="N97" i="6"/>
  <c r="N99" i="6" s="1"/>
  <c r="S96" i="6"/>
  <c r="Q96" i="6"/>
  <c r="R96" i="6"/>
  <c r="R95" i="6"/>
  <c r="S95" i="6"/>
  <c r="Q95" i="6"/>
  <c r="O85" i="6"/>
  <c r="Q94" i="6"/>
  <c r="S94" i="6"/>
  <c r="R94" i="6"/>
  <c r="R93" i="6"/>
  <c r="S93" i="6"/>
  <c r="Q93" i="6"/>
  <c r="O86" i="6"/>
  <c r="J102" i="6"/>
  <c r="J101" i="6"/>
  <c r="S92" i="6"/>
  <c r="R92" i="6"/>
  <c r="Q92" i="6"/>
  <c r="H100" i="6"/>
  <c r="H102" i="6"/>
  <c r="H101" i="6"/>
  <c r="R91" i="6"/>
  <c r="S91" i="6"/>
  <c r="Q91" i="6"/>
  <c r="M100" i="6"/>
  <c r="M102" i="6"/>
  <c r="M101" i="6"/>
  <c r="K100" i="6"/>
  <c r="K102" i="6"/>
  <c r="K101" i="6"/>
  <c r="L101" i="6"/>
  <c r="L102" i="6"/>
  <c r="P82" i="6"/>
  <c r="L100" i="6"/>
  <c r="J100" i="6"/>
  <c r="N87" i="6"/>
  <c r="N86" i="6"/>
  <c r="N85" i="6"/>
  <c r="I102" i="6" l="1"/>
  <c r="I100" i="6"/>
  <c r="S90" i="6"/>
  <c r="R90" i="6"/>
  <c r="N102" i="6"/>
  <c r="N101" i="6"/>
  <c r="Q90" i="6"/>
  <c r="N100" i="6"/>
  <c r="A44" i="6" l="1"/>
  <c r="A45" i="6" l="1"/>
  <c r="A46" i="6" s="1"/>
  <c r="A47" i="6" s="1"/>
  <c r="A48" i="6" s="1"/>
  <c r="A50" i="6" s="1"/>
  <c r="A51" i="6" s="1"/>
  <c r="A52" i="6" s="1"/>
  <c r="A53" i="6" s="1"/>
  <c r="A54" i="6" s="1"/>
  <c r="A56" i="6" s="1"/>
  <c r="A57" i="6" s="1"/>
  <c r="A58" i="6" s="1"/>
  <c r="A59" i="6" s="1"/>
  <c r="A60" i="6" s="1"/>
  <c r="A61" i="6" s="1"/>
  <c r="A62" i="6" s="1"/>
  <c r="A63" i="6" s="1"/>
  <c r="A64" i="6" s="1"/>
  <c r="A65" i="6" s="1"/>
  <c r="A66" i="6" s="1"/>
  <c r="A67" i="6" s="1"/>
  <c r="A68" i="6" s="1"/>
  <c r="A69" i="6" s="1"/>
  <c r="A70" i="6" s="1"/>
  <c r="A71" i="6" s="1"/>
  <c r="A73" i="6" s="1"/>
  <c r="A74" i="6" s="1"/>
  <c r="A76" i="6" s="1"/>
  <c r="A77" i="6" s="1"/>
  <c r="A78" i="6" s="1"/>
  <c r="A79" i="6" s="1"/>
  <c r="A80" i="6" s="1"/>
  <c r="A8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Srikumar Ravikumar</author>
  </authors>
  <commentList>
    <comment ref="B17" authorId="0" shapeId="0" xr:uid="{EBB9D8D4-A85D-4A22-8659-BE178BFBDD46}">
      <text>
        <r>
          <rPr>
            <sz val="9"/>
            <color indexed="81"/>
            <rFont val="Tahoma"/>
            <family val="2"/>
          </rPr>
          <t>Are qualifications necessary for the role and, if so, does the applicant have the necessary qualifications?</t>
        </r>
      </text>
    </comment>
    <comment ref="B18" authorId="0" shapeId="0" xr:uid="{1A24E7DD-F8FE-41E4-A5AB-1A6C241F221C}">
      <text>
        <r>
          <rPr>
            <sz val="9"/>
            <color indexed="81"/>
            <rFont val="Tahoma"/>
            <family val="2"/>
          </rPr>
          <t>Are the duties an expected and usual part of the role or are there any unexpected and/or unusual duties that may alter the occupation rating?</t>
        </r>
      </text>
    </comment>
    <comment ref="B19" authorId="0" shapeId="0" xr:uid="{7177E4E1-2230-436B-818F-6B1DB04EDC1C}">
      <text>
        <r>
          <rPr>
            <sz val="9"/>
            <color indexed="81"/>
            <rFont val="Tahoma"/>
            <family val="2"/>
          </rPr>
          <t>The type of industry may influence the duties and the location where the work is performed.</t>
        </r>
      </text>
    </comment>
    <comment ref="B20" authorId="0" shapeId="0" xr:uid="{2CA98B1F-18B7-4B2E-83C1-55A855953C81}">
      <text>
        <r>
          <rPr>
            <sz val="9"/>
            <color indexed="81"/>
            <rFont val="Tahoma"/>
            <family val="2"/>
          </rPr>
          <t>Does the applicant have sufficient tenure in the role and/or sufficient similar experience to suggest they are well established in their role?</t>
        </r>
      </text>
    </comment>
    <comment ref="B21" authorId="0" shapeId="0" xr:uid="{FFB1D5A8-AD5A-455D-88F0-9310BAE9DAE5}">
      <text>
        <r>
          <rPr>
            <sz val="9"/>
            <color indexed="81"/>
            <rFont val="Tahoma"/>
            <family val="2"/>
          </rPr>
          <t>Are there any specific hazards that are not an expected or usual part of this role?</t>
        </r>
      </text>
    </comment>
    <comment ref="B22" authorId="0" shapeId="0" xr:uid="{27B616C2-6610-4850-B564-73FC2ED54221}">
      <text>
        <r>
          <rPr>
            <sz val="9"/>
            <color indexed="81"/>
            <rFont val="Tahoma"/>
            <family val="2"/>
          </rPr>
          <t>Is there a way to distinguish when work is being done at home where in the home it is being done?</t>
        </r>
      </text>
    </comment>
    <comment ref="B23" authorId="0" shapeId="0" xr:uid="{2654CEE5-0761-4322-B3A6-932CEBB0F394}">
      <text>
        <r>
          <rPr>
            <sz val="9"/>
            <color indexed="81"/>
            <rFont val="Tahoma"/>
            <family val="2"/>
          </rPr>
          <t>Does the applicant have to leave the home for work or is all the work performed at home?</t>
        </r>
      </text>
    </comment>
    <comment ref="B24" authorId="0" shapeId="0" xr:uid="{101FF24B-F592-42F1-B1B4-644F6611B8C0}">
      <text>
        <r>
          <rPr>
            <sz val="9"/>
            <color indexed="81"/>
            <rFont val="Tahoma"/>
            <family val="2"/>
          </rPr>
          <t>Number of hours worked per week and number of weeks worked per year?</t>
        </r>
      </text>
    </comment>
    <comment ref="B25" authorId="0" shapeId="0" xr:uid="{EBFB2D39-FD56-4502-BACF-C00AEA6D69B6}">
      <text>
        <r>
          <rPr>
            <sz val="9"/>
            <color indexed="81"/>
            <rFont val="Tahoma"/>
            <family val="2"/>
          </rPr>
          <t>Does the applicant work regular and consistent hours throughout the year or sporadically?</t>
        </r>
      </text>
    </comment>
    <comment ref="B26" authorId="0" shapeId="0" xr:uid="{26E2364C-3BA1-4011-9AB8-3E03A99F3572}">
      <text>
        <r>
          <rPr>
            <sz val="9"/>
            <color indexed="81"/>
            <rFont val="Tahoma"/>
            <family val="2"/>
          </rPr>
          <t>If the hours fluctuate, is there an acceptable reason for this and is it sustainable in the long-term?</t>
        </r>
      </text>
    </comment>
    <comment ref="B27" authorId="0" shapeId="0" xr:uid="{A61363D7-D627-46C3-95AA-93E654B218F5}">
      <text>
        <r>
          <rPr>
            <sz val="9"/>
            <color indexed="81"/>
            <rFont val="Tahoma"/>
            <family val="2"/>
          </rPr>
          <t xml:space="preserve">Is the applicant working long hours to keep their business afloat or are they a high income earner who is working long hours for an even higher income and need their income prorated?  </t>
        </r>
      </text>
    </comment>
    <comment ref="B29" authorId="0" shapeId="0" xr:uid="{60031FC8-CB05-445A-BD60-09DFCFA7398A}">
      <text>
        <r>
          <rPr>
            <sz val="9"/>
            <color indexed="81"/>
            <rFont val="Tahoma"/>
            <family val="2"/>
          </rPr>
          <t>How many additional occupations does the applicant have?</t>
        </r>
      </text>
    </comment>
    <comment ref="B30" authorId="0" shapeId="0" xr:uid="{B1D42EBA-D8DA-454A-AD17-D66ACADBE339}">
      <text>
        <r>
          <rPr>
            <sz val="9"/>
            <color indexed="81"/>
            <rFont val="Tahoma"/>
            <family val="2"/>
          </rPr>
          <t>What are the additional occupation(s) and what industry(s) are they in?</t>
        </r>
      </text>
    </comment>
    <comment ref="B31" authorId="0" shapeId="0" xr:uid="{17C6B935-FED9-4934-A530-FC1F87FEADF6}">
      <text>
        <r>
          <rPr>
            <sz val="9"/>
            <color indexed="81"/>
            <rFont val="Tahoma"/>
            <family val="2"/>
          </rPr>
          <t>Is it a volunteer role, paid role or a hobby that doesn’t need to be considered?</t>
        </r>
      </text>
    </comment>
    <comment ref="B32" authorId="0" shapeId="0" xr:uid="{AA78C8D7-7DBA-4175-82F4-4DEE3D15FF7A}">
      <text>
        <r>
          <rPr>
            <sz val="9"/>
            <color indexed="81"/>
            <rFont val="Tahoma"/>
            <family val="2"/>
          </rPr>
          <t>Details of hours worked in second occupations and does the applicant work regularly throughout the year or sporadically?</t>
        </r>
      </text>
    </comment>
    <comment ref="B33" authorId="0" shapeId="0" xr:uid="{D27FB055-BB36-428A-B6CB-EE8891C56132}">
      <text>
        <r>
          <rPr>
            <sz val="9"/>
            <color indexed="81"/>
            <rFont val="Tahoma"/>
            <family val="2"/>
          </rPr>
          <t>What are the combined monthly average hours the applicant works in all roles and are these hours a concern?</t>
        </r>
      </text>
    </comment>
    <comment ref="B34" authorId="0" shapeId="0" xr:uid="{AD255C2C-21DF-421E-9484-4DD72F0497D7}">
      <text>
        <r>
          <rPr>
            <sz val="9"/>
            <color indexed="81"/>
            <rFont val="Tahoma"/>
            <family val="2"/>
          </rPr>
          <t>Has the income derived and hours worked been consistent across a number of prior years?</t>
        </r>
      </text>
    </comment>
    <comment ref="B35" authorId="0" shapeId="0" xr:uid="{FBCA98A4-2FF7-4EEE-AEF6-2BE963B3B5D8}">
      <text>
        <r>
          <rPr>
            <sz val="9"/>
            <color indexed="81"/>
            <rFont val="Tahoma"/>
            <family val="2"/>
          </rPr>
          <t>What salary or wages or net profit is earned from this role(s)?</t>
        </r>
      </text>
    </comment>
    <comment ref="B36" authorId="0" shapeId="0" xr:uid="{E68E589F-D01C-475D-9C8F-60040ABF9BAC}">
      <text>
        <r>
          <rPr>
            <sz val="9"/>
            <color indexed="81"/>
            <rFont val="Tahoma"/>
            <family val="2"/>
          </rPr>
          <t>Are the duties an expected and usual part of the role(s) or are there any unexpected and/or unusual duties that may alter the occupation rating?</t>
        </r>
      </text>
    </comment>
    <comment ref="B37" authorId="0" shapeId="0" xr:uid="{F755459B-C3EE-4C18-81B6-9D938F541421}">
      <text>
        <r>
          <rPr>
            <sz val="9"/>
            <color indexed="81"/>
            <rFont val="Tahoma"/>
            <family val="2"/>
          </rPr>
          <t>Do the occupation rating and/or cover available need to be altered based on this role(s) having a higher risk of accident or injury?</t>
        </r>
      </text>
    </comment>
    <comment ref="B38" authorId="0" shapeId="0" xr:uid="{A0DDEBD7-CD9F-401D-BDBA-4B5330B8DA33}">
      <text>
        <r>
          <rPr>
            <sz val="9"/>
            <color indexed="81"/>
            <rFont val="Tahoma"/>
            <family val="2"/>
          </rPr>
          <t>Is this the applicant’s own business or are they an employee?</t>
        </r>
      </text>
    </comment>
    <comment ref="B39" authorId="0" shapeId="0" xr:uid="{C3067BC1-B1CB-4B5C-86C4-35A29D382FC8}">
      <text>
        <r>
          <rPr>
            <sz val="9"/>
            <color indexed="81"/>
            <rFont val="Tahoma"/>
            <family val="2"/>
          </rPr>
          <t>Is there any intention at time of underwriting for this role to become the main role in the future?</t>
        </r>
      </text>
    </comment>
    <comment ref="B40" authorId="0" shapeId="0" xr:uid="{0D0927CB-5011-424D-9E63-0F39FC15D529}">
      <text>
        <r>
          <rPr>
            <sz val="9"/>
            <color indexed="81"/>
            <rFont val="Tahoma"/>
            <family val="2"/>
          </rPr>
          <t>Would the applicant still earn or generate income from this role if they were unable to work and if so, for how long?</t>
        </r>
      </text>
    </comment>
    <comment ref="B43" authorId="0" shapeId="0" xr:uid="{F9E75B9A-671E-4F86-A2B9-B9EAD0F3FD46}">
      <text>
        <r>
          <rPr>
            <sz val="9"/>
            <color indexed="81"/>
            <rFont val="Tahoma"/>
            <family val="2"/>
          </rPr>
          <t>Is the applicant currently working and if not, what is the reason they are not working?</t>
        </r>
      </text>
    </comment>
    <comment ref="B44" authorId="0" shapeId="0" xr:uid="{F46107B8-32AC-43FE-B95F-370C45EA40F2}">
      <text>
        <r>
          <rPr>
            <sz val="9"/>
            <color indexed="81"/>
            <rFont val="Tahoma"/>
            <family val="2"/>
          </rPr>
          <t>Has the applicant been in their current role for three years and if not, what roles and duties where they doing during this period?</t>
        </r>
      </text>
    </comment>
    <comment ref="B45" authorId="0" shapeId="0" xr:uid="{618683C1-2113-4967-B830-D6BCE283EA39}">
      <text>
        <r>
          <rPr>
            <sz val="9"/>
            <color indexed="81"/>
            <rFont val="Tahoma"/>
            <family val="2"/>
          </rPr>
          <t>What was the applicant doing during any gaps in employment history?</t>
        </r>
      </text>
    </comment>
    <comment ref="B46" authorId="0" shapeId="0" xr:uid="{DC8238FA-157E-4F59-ADAE-D27259384F43}">
      <text>
        <r>
          <rPr>
            <sz val="9"/>
            <color indexed="81"/>
            <rFont val="Tahoma"/>
            <family val="2"/>
          </rPr>
          <t>Is the applicant self-employed or if an employee, on what basis are they employed?</t>
        </r>
      </text>
    </comment>
    <comment ref="B47" authorId="0" shapeId="0" xr:uid="{22769DA4-11E1-4E5E-8E80-470075A5C48A}">
      <text>
        <r>
          <rPr>
            <sz val="9"/>
            <color indexed="81"/>
            <rFont val="Tahoma"/>
            <family val="2"/>
          </rPr>
          <t>What are the reasons that the client has changed employers or employment statuses?</t>
        </r>
      </text>
    </comment>
    <comment ref="B48" authorId="0" shapeId="0" xr:uid="{B8988843-A9AF-4A24-8DAB-D5ECABF6A876}">
      <text>
        <r>
          <rPr>
            <sz val="9"/>
            <color indexed="81"/>
            <rFont val="Tahoma"/>
            <family val="2"/>
          </rPr>
          <t>Are there any intention at time of underwriting for the application to change their role, duties, employer, employment status and hours?</t>
        </r>
      </text>
    </comment>
    <comment ref="B50" authorId="0" shapeId="0" xr:uid="{9D8189E9-B3B0-48F7-9C6B-2ED305554FFA}">
      <text>
        <r>
          <rPr>
            <sz val="9"/>
            <color indexed="81"/>
            <rFont val="Tahoma"/>
            <family val="2"/>
          </rPr>
          <t>What is the current annual income?</t>
        </r>
      </text>
    </comment>
    <comment ref="B51" authorId="0" shapeId="0" xr:uid="{312D0F7D-B404-448D-BA5D-107323351287}">
      <text>
        <r>
          <rPr>
            <sz val="9"/>
            <color indexed="81"/>
            <rFont val="Tahoma"/>
            <family val="2"/>
          </rPr>
          <t>Has the applicant’s income been stable over the last two years or has it fluctuated significantly?</t>
        </r>
      </text>
    </comment>
    <comment ref="B52" authorId="0" shapeId="0" xr:uid="{4C347109-43C5-4F61-967C-F8A99F8F73FE}">
      <text>
        <r>
          <rPr>
            <sz val="9"/>
            <color indexed="81"/>
            <rFont val="Tahoma"/>
            <family val="2"/>
          </rPr>
          <t>Has the applicant’s income been stable over the last three years or has it fluctuated significantly?</t>
        </r>
      </text>
    </comment>
    <comment ref="B53" authorId="0" shapeId="0" xr:uid="{AFC5A939-B935-47EF-91AA-4F0A002B3813}">
      <text>
        <r>
          <rPr>
            <sz val="9"/>
            <color indexed="81"/>
            <rFont val="Tahoma"/>
            <family val="2"/>
          </rPr>
          <t>What is the reason that the applicant’s income has increased or decreased over 20% during the applicable period?</t>
        </r>
      </text>
    </comment>
    <comment ref="B54" authorId="0" shapeId="0" xr:uid="{75D98EB8-25D8-44F1-9DE9-F13B832C9A7A}">
      <text>
        <r>
          <rPr>
            <sz val="9"/>
            <color indexed="81"/>
            <rFont val="Tahoma"/>
            <family val="2"/>
          </rPr>
          <t>Does the applicant work in an industry or sector where income fluctuations are usual and expected?</t>
        </r>
      </text>
    </comment>
    <comment ref="B56" authorId="0" shapeId="0" xr:uid="{9C302A4C-77A7-49D1-86B1-57D0622DDEE9}">
      <text>
        <r>
          <rPr>
            <sz val="9"/>
            <color indexed="81"/>
            <rFont val="Tahoma"/>
            <family val="2"/>
          </rPr>
          <t>Has the applicant purchased an established business or created a new business?</t>
        </r>
      </text>
    </comment>
    <comment ref="B57" authorId="0" shapeId="0" xr:uid="{3E1E1936-5B49-463A-BAAF-2E7E2186A268}">
      <text>
        <r>
          <rPr>
            <sz val="9"/>
            <color indexed="81"/>
            <rFont val="Tahoma"/>
            <family val="2"/>
          </rPr>
          <t>When was the business established or purchased by the applicant?</t>
        </r>
      </text>
    </comment>
    <comment ref="B58" authorId="0" shapeId="0" xr:uid="{305CBDFF-B6FE-4042-A964-730DB259B8E5}">
      <text>
        <r>
          <rPr>
            <sz val="9"/>
            <color indexed="81"/>
            <rFont val="Tahoma"/>
            <family val="2"/>
          </rPr>
          <t>Have the applicant’s duties and/or role changed since the establishment or purchase of the business?</t>
        </r>
      </text>
    </comment>
    <comment ref="B59" authorId="0" shapeId="0" xr:uid="{5137DAF6-5509-4758-95C4-781BF2E8AB0C}">
      <text>
        <r>
          <rPr>
            <sz val="9"/>
            <color indexed="81"/>
            <rFont val="Tahoma"/>
            <family val="2"/>
          </rPr>
          <t>Does the applicant have any previous experience in managing and running a business?</t>
        </r>
      </text>
    </comment>
    <comment ref="B60" authorId="0" shapeId="0" xr:uid="{AA03173C-A3E9-4011-865D-0BAF968AA2B0}">
      <text>
        <r>
          <rPr>
            <sz val="9"/>
            <color indexed="81"/>
            <rFont val="Tahoma"/>
            <family val="2"/>
          </rPr>
          <t>How large is the business, how many employees are there are what are their roles in generating income for the business?</t>
        </r>
      </text>
    </comment>
    <comment ref="B61" authorId="0" shapeId="0" xr:uid="{8F1B39E9-9460-47F6-9D86-DB1277C9CCB7}">
      <text>
        <r>
          <rPr>
            <sz val="9"/>
            <color indexed="81"/>
            <rFont val="Tahoma"/>
            <family val="2"/>
          </rPr>
          <t>Is this a single entity or a more complex structure?</t>
        </r>
      </text>
    </comment>
    <comment ref="B62" authorId="0" shapeId="0" xr:uid="{1996DB3A-5D43-4C14-A955-A406F071E489}">
      <text>
        <r>
          <rPr>
            <sz val="9"/>
            <color indexed="81"/>
            <rFont val="Tahoma"/>
            <family val="2"/>
          </rPr>
          <t>What does each entity do and how does it generate income?</t>
        </r>
      </text>
    </comment>
    <comment ref="B63" authorId="0" shapeId="0" xr:uid="{AB8E9208-C932-42DD-9D6F-73330EA2BB20}">
      <text>
        <r>
          <rPr>
            <sz val="9"/>
            <color indexed="81"/>
            <rFont val="Tahoma"/>
            <family val="2"/>
          </rPr>
          <t>What is the percentage ownership that the applicant holds in each entity?</t>
        </r>
      </text>
    </comment>
    <comment ref="B64" authorId="0" shapeId="0" xr:uid="{4E34FE0E-3397-4FB9-8325-DDD0F4D980EC}">
      <text>
        <r>
          <rPr>
            <sz val="9"/>
            <color indexed="81"/>
            <rFont val="Tahoma"/>
            <family val="2"/>
          </rPr>
          <t>What role and duties does the applicant perform in each entity?</t>
        </r>
      </text>
    </comment>
    <comment ref="B65" authorId="0" shapeId="0" xr:uid="{A51FA3B8-EC20-4E5A-94C5-E3F9203208FF}">
      <text>
        <r>
          <rPr>
            <sz val="9"/>
            <color indexed="81"/>
            <rFont val="Tahoma"/>
            <family val="2"/>
          </rPr>
          <t>What are the roles, duties, income and hours of any family members who work in the business or receive income from the business?</t>
        </r>
      </text>
    </comment>
    <comment ref="B66" authorId="0" shapeId="0" xr:uid="{CE8D06AE-526D-4051-84BE-3999444E8FF1}">
      <text>
        <r>
          <rPr>
            <sz val="9"/>
            <color indexed="81"/>
            <rFont val="Tahoma"/>
            <family val="2"/>
          </rPr>
          <t>Is the business one that could reasonably be expected to continue without the involvement of the applicant?</t>
        </r>
      </text>
    </comment>
    <comment ref="B67" authorId="0" shapeId="0" xr:uid="{AC32AE99-FDC7-4BF4-A004-16F78B54615B}">
      <text>
        <r>
          <rPr>
            <sz val="9"/>
            <color indexed="81"/>
            <rFont val="Tahoma"/>
            <family val="2"/>
          </rPr>
          <t>How does the applicant’s role contribution to revenue generation and how much of the income (as a percentage and/or dollar value) does the applicant generate themselves?</t>
        </r>
      </text>
    </comment>
    <comment ref="B68" authorId="0" shapeId="0" xr:uid="{0016D377-962A-4D0A-A7C4-BB5FA48ED5A3}">
      <text>
        <r>
          <rPr>
            <sz val="9"/>
            <color indexed="81"/>
            <rFont val="Tahoma"/>
            <family val="2"/>
          </rPr>
          <t>Is there anyone else in the business with similar skills and the ability to step up if the applicant was unable to work?</t>
        </r>
      </text>
    </comment>
    <comment ref="B69" authorId="0" shapeId="0" xr:uid="{CC46390B-3A65-4F24-A2B4-906930F23B3F}">
      <text>
        <r>
          <rPr>
            <sz val="9"/>
            <color indexed="81"/>
            <rFont val="Tahoma"/>
            <family val="2"/>
          </rPr>
          <t>How much of the business net profit could reasonably be expected to continue if the applicant was unable to work based on the structure of the business at the time of underwriting?</t>
        </r>
      </text>
    </comment>
    <comment ref="B70" authorId="0" shapeId="0" xr:uid="{1C9CD9B7-068C-455C-B895-4B64AD6F22F3}">
      <text>
        <r>
          <rPr>
            <sz val="9"/>
            <color indexed="81"/>
            <rFont val="Tahoma"/>
            <family val="2"/>
          </rPr>
          <t>How long could the ongoing income reasonably be expected to continue based on the structure of the business at the time of underwriting?</t>
        </r>
      </text>
    </comment>
    <comment ref="B71" authorId="0" shapeId="0" xr:uid="{9FEA0E84-D3AE-4E8B-97AE-1CB2BF23752C}">
      <text>
        <r>
          <rPr>
            <sz val="9"/>
            <color indexed="81"/>
            <rFont val="Tahoma"/>
            <family val="2"/>
          </rPr>
          <t>Is there a business succession plan in place for other employees, partners or family members to take over the business?</t>
        </r>
      </text>
    </comment>
    <comment ref="B73" authorId="0" shapeId="0" xr:uid="{290B0D74-11E7-4E92-86CC-5BF51F059169}">
      <text>
        <r>
          <rPr>
            <sz val="9"/>
            <color indexed="81"/>
            <rFont val="Tahoma"/>
            <family val="2"/>
          </rPr>
          <t>What are the applicant’s personal and business assets and liabilities and overall net asset position?</t>
        </r>
      </text>
    </comment>
    <comment ref="B74" authorId="0" shapeId="0" xr:uid="{8EA00E86-CCAA-4B50-9769-4E14CC61C009}">
      <text>
        <r>
          <rPr>
            <sz val="9"/>
            <color indexed="81"/>
            <rFont val="Tahoma"/>
            <family val="2"/>
          </rPr>
          <t>What level of investment income does that applicant receive and what is the source of this?</t>
        </r>
      </text>
    </comment>
    <comment ref="B76" authorId="0" shapeId="0" xr:uid="{6290BDD3-6EEC-4BE8-84BB-E37CD99DD407}">
      <text>
        <r>
          <rPr>
            <sz val="9"/>
            <color indexed="81"/>
            <rFont val="Tahoma"/>
            <family val="2"/>
          </rPr>
          <t>Are there, or have there been, any complaints, disputes, litigations, licencing issues, or court cases against the applicant and/or their business or any performance challenges that may increase the risk of future business issues?</t>
        </r>
      </text>
    </comment>
    <comment ref="B77" authorId="0" shapeId="0" xr:uid="{F4AC3E60-7920-4BF6-872D-0D85EB97D38F}">
      <text>
        <r>
          <rPr>
            <sz val="9"/>
            <color indexed="81"/>
            <rFont val="Tahoma"/>
            <family val="2"/>
          </rPr>
          <t>Is there, or has there been, any history of bankruptcy, liquidation, administration, or receivership that may increase the risk of future business issues?</t>
        </r>
      </text>
    </comment>
    <comment ref="B78" authorId="0" shapeId="0" xr:uid="{29689F32-709F-473D-8B78-344EACB3CC04}">
      <text>
        <r>
          <rPr>
            <sz val="9"/>
            <color indexed="81"/>
            <rFont val="Tahoma"/>
            <family val="2"/>
          </rPr>
          <t>When did the above event(s) occur and resolved or be discharged?</t>
        </r>
      </text>
    </comment>
    <comment ref="B79" authorId="0" shapeId="0" xr:uid="{45A7819D-6646-4D98-9DFE-AD0C8C49F94F}">
      <text>
        <r>
          <rPr>
            <sz val="9"/>
            <color indexed="81"/>
            <rFont val="Tahoma"/>
            <family val="2"/>
          </rPr>
          <t>What was the reason behind the above event(s) occurring?</t>
        </r>
      </text>
    </comment>
    <comment ref="B80" authorId="0" shapeId="0" xr:uid="{2A6C2249-CFA7-4387-908F-F92836F3D068}">
      <text>
        <r>
          <rPr>
            <sz val="9"/>
            <color indexed="81"/>
            <rFont val="Tahoma"/>
            <family val="2"/>
          </rPr>
          <t>Is the applicant still involved in the same line of business or something different?</t>
        </r>
      </text>
    </comment>
    <comment ref="B81" authorId="0" shapeId="0" xr:uid="{DA9C2D8E-061C-4DD6-BA37-18853F138E44}">
      <text>
        <r>
          <rPr>
            <sz val="9"/>
            <color indexed="81"/>
            <rFont val="Tahoma"/>
            <family val="2"/>
          </rPr>
          <t>Is the applicant currently an arm’s length employee, an employee of a family business or self-employed?</t>
        </r>
      </text>
    </comment>
  </commentList>
</comments>
</file>

<file path=xl/sharedStrings.xml><?xml version="1.0" encoding="utf-8"?>
<sst xmlns="http://schemas.openxmlformats.org/spreadsheetml/2006/main" count="234" uniqueCount="142">
  <si>
    <t>UW Philosophy</t>
  </si>
  <si>
    <t>Claims philosophy</t>
  </si>
  <si>
    <t>Alignment of UW &amp; Claims philosophy</t>
  </si>
  <si>
    <t>Yes</t>
  </si>
  <si>
    <t>No</t>
  </si>
  <si>
    <t>Investment Income</t>
  </si>
  <si>
    <t>Increase or decrease in income calculated &amp; variation &gt; 20% to 30% investigated</t>
  </si>
  <si>
    <t xml:space="preserve">Industry  </t>
  </si>
  <si>
    <t>If currently working (If not, why - sabbatical, maternity, parental, paternity, sick leave, workers compensation or for any other reason?)</t>
  </si>
  <si>
    <t>Gaps in employment history investigated</t>
  </si>
  <si>
    <t>Basis of employment (permanent, contracting, casual)</t>
  </si>
  <si>
    <t xml:space="preserve">Reason for regular changes in employment </t>
  </si>
  <si>
    <t>Any complaints, disputes, litigations, licencing issues, court cases against them/their business or performance management or work (job) related challenges</t>
  </si>
  <si>
    <t>Main occupation duties</t>
  </si>
  <si>
    <t>Duration "x" years conducting similar duties</t>
  </si>
  <si>
    <t xml:space="preserve">Hours per week/ number of weeks worked per annum </t>
  </si>
  <si>
    <t>Stability of hours</t>
  </si>
  <si>
    <t>Fluctuating hours - if so, reasons for this</t>
  </si>
  <si>
    <t>If the current hours worked are &gt; 50 but necessary to continue to maintain income at the current and historical levels disclosed is there any scaling back of income</t>
  </si>
  <si>
    <t>Second (or more ) occupations</t>
  </si>
  <si>
    <t>Hours per week/ weeks per annum in other roles</t>
  </si>
  <si>
    <t>Income derived from the second (or more) occupation(s)</t>
  </si>
  <si>
    <t>Main occupational duties of second (or more) occupation(s)</t>
  </si>
  <si>
    <t>Basis of employment in second (or more) occupation(s) i.e. employee or self-employed</t>
  </si>
  <si>
    <t>The combined monthly average of hours worked in all occupations</t>
  </si>
  <si>
    <t>Date it was established/purchased share</t>
  </si>
  <si>
    <t>Details of family members involved in the business &amp; their role</t>
  </si>
  <si>
    <t>Number of entities</t>
  </si>
  <si>
    <t>Customer's ownership in each entity</t>
  </si>
  <si>
    <t>The customer's role in each entity</t>
  </si>
  <si>
    <t>How the customer contributes to revenue generation (in each entity)/How much</t>
  </si>
  <si>
    <t>Anyone with similar skills to the customer in the business</t>
  </si>
  <si>
    <t>Business succession plan</t>
  </si>
  <si>
    <t>Newly established or purchase of an established business</t>
  </si>
  <si>
    <t>Details of any previous experience in managing a business</t>
  </si>
  <si>
    <t>History of bankruptcy, liquidation, placed into administration or receivership</t>
  </si>
  <si>
    <t>Reasons for this occurring</t>
  </si>
  <si>
    <t xml:space="preserve">If they currently work for a business which is owned by a family member </t>
  </si>
  <si>
    <t>Details as to whether a paid role, volunteer or hobby</t>
  </si>
  <si>
    <t>Details of these occupations inc industry</t>
  </si>
  <si>
    <t>Size of business(es), # employees, etc</t>
  </si>
  <si>
    <t xml:space="preserve">What each entity does </t>
  </si>
  <si>
    <t>If nature of business is one which would continue without the customer (eg retail store)</t>
  </si>
  <si>
    <t>Occupation change details since purchasing business</t>
  </si>
  <si>
    <t>Dates of bankruptcy discharge, liquidation or receivership</t>
  </si>
  <si>
    <t>If the customer is still involved in the same line of business or is doing something different</t>
  </si>
  <si>
    <t>Question</t>
  </si>
  <si>
    <t xml:space="preserve">Information </t>
  </si>
  <si>
    <t>Response</t>
  </si>
  <si>
    <t>Score</t>
  </si>
  <si>
    <t>Validation of information</t>
  </si>
  <si>
    <t>Yes - Specific UW philosophy/guideline/calculator</t>
  </si>
  <si>
    <t>Yes - we validate information for all risk covers</t>
  </si>
  <si>
    <t>Yes - we validate when risk cover is above a certain threshold and/or if there redflags and/or certain occupation</t>
  </si>
  <si>
    <t>Yes - we request information for all risk covers</t>
  </si>
  <si>
    <t>Yes - we request this information for some risk covers either based on thresholds and/or certain occupations</t>
  </si>
  <si>
    <t>No - we do not request for this type of information</t>
  </si>
  <si>
    <t>No - we do not validate the information</t>
  </si>
  <si>
    <t>None exist</t>
  </si>
  <si>
    <t>This is not applicable</t>
  </si>
  <si>
    <t>Inbuilt Product mitigants</t>
  </si>
  <si>
    <t>U/W</t>
  </si>
  <si>
    <t>Yes - Specific claims philosophy/guideline/calculator</t>
  </si>
  <si>
    <t xml:space="preserve">No </t>
  </si>
  <si>
    <t>Is there a philosophy i.e. guidelines and/or assessment tools?</t>
  </si>
  <si>
    <t>Information relating to assets and liabilities</t>
  </si>
  <si>
    <t>Validation</t>
  </si>
  <si>
    <t xml:space="preserve">Information relating $ investment income </t>
  </si>
  <si>
    <t>Current income question</t>
  </si>
  <si>
    <t>Is consideration made as to whether fluctuating income is usual in particular industries/sectors?</t>
  </si>
  <si>
    <t>Yes - for U/W, Not applicable - claims</t>
  </si>
  <si>
    <t>No for U/W, Not applicable - claims</t>
  </si>
  <si>
    <t>All qualifications</t>
  </si>
  <si>
    <t>Total score</t>
  </si>
  <si>
    <t>Total max</t>
  </si>
  <si>
    <t>Collecting information</t>
  </si>
  <si>
    <t>Validating information</t>
  </si>
  <si>
    <t>U/W philosophy</t>
  </si>
  <si>
    <t>Product mitigants</t>
  </si>
  <si>
    <t>red</t>
  </si>
  <si>
    <t>amber</t>
  </si>
  <si>
    <t>green</t>
  </si>
  <si>
    <t>Main Occupation</t>
  </si>
  <si>
    <t>Total</t>
  </si>
  <si>
    <t>Max</t>
  </si>
  <si>
    <t>%</t>
  </si>
  <si>
    <t>Red</t>
  </si>
  <si>
    <t>Amber</t>
  </si>
  <si>
    <t>Green</t>
  </si>
  <si>
    <t>Overall score</t>
  </si>
  <si>
    <t>Not applicable</t>
  </si>
  <si>
    <t>Claims</t>
  </si>
  <si>
    <t>U/W - Yes, Claim - Yes or not applicable</t>
  </si>
  <si>
    <t>Any intention/likelihood of a change in employment in the next "x" period of time. If so, obtaining details at underwriting stage</t>
  </si>
  <si>
    <t>If the hours and income are stable over "X" years in second (or more) occupation(s) (applicable at the time u/w)</t>
  </si>
  <si>
    <t>If there is a greater risk of accident/injury from the second (or more) occupation(s) when compared with the main occupation
(applicable at U/W)</t>
  </si>
  <si>
    <t>If there is any intention of transitioning to this role as the main basis of employment (applicable at the time of U/W risk)</t>
  </si>
  <si>
    <t>In the event of an inability to work in this second (or more) occupation(s)/business, what would happen to business income
(applicable at the time of U/W risk)</t>
  </si>
  <si>
    <t>Estimated duration of ongoing income
(at the time of U/W risk)</t>
  </si>
  <si>
    <t>Is there a internal process to obtain &amp; validate this information for all customers or some customers (i.e thresholds based or select occupation) at either time of U/W or Claim?</t>
  </si>
  <si>
    <t>Obtained</t>
  </si>
  <si>
    <t>Income Fluctuations</t>
  </si>
  <si>
    <t>Employment History</t>
  </si>
  <si>
    <t>If working from home is travel is a main occupation duty, including travel to client premises</t>
  </si>
  <si>
    <t>Second Occupations</t>
  </si>
  <si>
    <t>Financial Concerns</t>
  </si>
  <si>
    <t>Obtain</t>
  </si>
  <si>
    <t>Claims Philosophy</t>
  </si>
  <si>
    <t>Last 3 years employment history (position/employer/dates/tenure)</t>
  </si>
  <si>
    <t>Does job include any non-standard duties for that role</t>
  </si>
  <si>
    <t>Is this aspect addressed in the Policy Document/PDS</t>
  </si>
  <si>
    <t>Amount of net profit expected to continue in the event of the customer's inability to perform their role in the business
(at the time of U/W risk)</t>
  </si>
  <si>
    <t xml:space="preserve">If working from home is the workshop or office space separated from the home </t>
  </si>
  <si>
    <t>Alignment of U/W &amp; claims Philosophy</t>
  </si>
  <si>
    <t>Financial profiling questionnaire</t>
  </si>
  <si>
    <t>Validated</t>
  </si>
  <si>
    <t>Yes -  when applicable</t>
  </si>
  <si>
    <t>Self Employed History</t>
  </si>
  <si>
    <t>Historical income (2 years)</t>
  </si>
  <si>
    <t>Historical income (3 years)</t>
  </si>
  <si>
    <t>Sections</t>
  </si>
  <si>
    <t>·       Main occupation – assists in the risk profiling of the main occupation, duties, qualifications, experience and hours.</t>
  </si>
  <si>
    <t>·       Second occupation – assists in the risk profiling of additional roles, duties, qualifications, experience, hours, income and future intentions in relation to these roles.</t>
  </si>
  <si>
    <t xml:space="preserve">·       Employment history – assists in the risk profiling of the stability of work history and tenure as well as future intentions.  </t>
  </si>
  <si>
    <t>·       Income fluctuations – assists in the risk profiling of the stability of income and reasons for any fluctuations.</t>
  </si>
  <si>
    <t>·       Self-employed history – assists in the risk profiling of issues that are unique to self-employed applicants including experience, ownership, family members involvement in the business(es), business succession, employees and likelihood of business continuity and ongoing income in the event of their absence.</t>
  </si>
  <si>
    <t>·       Investment income – assists in the risk profiling of an applicant’s assets, liabilities and investment income and their need to generate additional income by way of active work.</t>
  </si>
  <si>
    <t>·       Financials concerns – assists in the risk profiling in relation to red flags such as complaints, disputes, legal issues, bankruptcy, administration and subsequent employment or business ownership by the applicant.</t>
  </si>
  <si>
    <t xml:space="preserve">Definitions </t>
  </si>
  <si>
    <t>‘Obtained’ means is the question asked at either claims or underwriting stage.</t>
  </si>
  <si>
    <t>‘Validated’ means is evidence obtained at either claims or underwriting stage to verify the information provided by the client and/or adviser (for example tax returns).</t>
  </si>
  <si>
    <t>‘Addressed in the Policy Document / PDS’ means does the PDS outline or define the product stance in relation to the particular aspect (for example for ongoing income does it have an inbuilt ongoing income offset).</t>
  </si>
  <si>
    <r>
      <t xml:space="preserve">Complete all fields other than those marked ‘not applicable’.  </t>
    </r>
    <r>
      <rPr>
        <sz val="11"/>
        <color theme="1"/>
        <rFont val="Arial"/>
        <family val="2"/>
      </rPr>
      <t>Hover over the questions if you need further explanation</t>
    </r>
  </si>
  <si>
    <t>U/W Philosophy</t>
  </si>
  <si>
    <t>Collecting Information</t>
  </si>
  <si>
    <t>Validating Information</t>
  </si>
  <si>
    <t>Alignment of U/W &amp; Claims Philosophy</t>
  </si>
  <si>
    <t>Product Mitigants</t>
  </si>
  <si>
    <t>Financial Profiling Check-list &amp; Gauge User Guide</t>
  </si>
  <si>
    <t>This calculator tool has been produced for the information of ALUCA members. The Australian Individual Disability Income Insurance (IDII) Financial Underwriting and Claims Better Practice calculator tool’s use requires consideration in consultation with an insurer’s individual objectives. The aim of this tool is not to dictate every question or area that should be addressed, but to assist in mapping overall risk. This risk should be considered more broadly in the context of insurers products, other mitigants, corporate objectives, target market, operational costs and overall risk appetite. It is designed as a better practice tool to assist insurers in the holistic overview of internal financial profiling philosophies, identify gaps in question sets, philosophies, products or an absence of alignment across product, underwriting and claims, understand the mitigants in place to profile someone financially and help insurers make conscious decisions about their position when asked to communicate potential risk to their senior management, Boards and regulators. Whilst ALUCA has made best efforts to ensure the accuracy of the tool, it can accept no responsibility for any action of others arising from the use of this tool. Users should therefore ensure they take the appropriate legal, taxation, actuarial, financial and any other advice where necessary before making any decisions in this respect. ALUCA accepts no responsibility for any errors or omissions from the calculator tool, or for any consequence of any suggested actions or conclusions from the tool. This tool aims to help support better practice but does not suggest anything that might conflict with anti-competition legislation or regulation.</t>
  </si>
  <si>
    <t>Disclaimer</t>
  </si>
  <si>
    <t>The check-list/gauge is broken up into the following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</si>
</sst>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rgb="FF006100"/>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name val="Calibri"/>
      <family val="2"/>
      <scheme val="minor"/>
    </font>
    <font>
      <b/>
      <sz val="11"/>
      <name val="Calibri"/>
      <family val="2"/>
      <scheme val="minor"/>
    </font>
    <font>
      <sz val="11"/>
      <color theme="0" tint="-0.14999847407452621"/>
      <name val="Calibri"/>
      <family val="2"/>
      <scheme val="minor"/>
    </font>
    <font>
      <b/>
      <sz val="11"/>
      <color theme="0" tint="-0.14999847407452621"/>
      <name val="Calibri"/>
      <family val="2"/>
      <scheme val="minor"/>
    </font>
    <font>
      <b/>
      <sz val="11"/>
      <color theme="1"/>
      <name val="Arial"/>
      <family val="2"/>
    </font>
    <font>
      <b/>
      <u/>
      <sz val="11"/>
      <color theme="1"/>
      <name val="Arial"/>
      <family val="2"/>
    </font>
    <font>
      <i/>
      <sz val="11"/>
      <color theme="1"/>
      <name val="Arial"/>
      <family val="2"/>
    </font>
    <font>
      <sz val="9"/>
      <color indexed="81"/>
      <name val="Tahoma"/>
      <family val="2"/>
    </font>
    <font>
      <sz val="11"/>
      <color theme="1"/>
      <name val="Calibri"/>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30">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hair">
        <color auto="1"/>
      </top>
      <bottom style="medium">
        <color auto="1"/>
      </bottom>
      <diagonal/>
    </border>
    <border>
      <left style="medium">
        <color indexed="64"/>
      </left>
      <right/>
      <top style="medium">
        <color indexed="64"/>
      </top>
      <bottom/>
      <diagonal/>
    </border>
    <border>
      <left style="medium">
        <color auto="1"/>
      </left>
      <right/>
      <top/>
      <bottom style="thin">
        <color indexed="64"/>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bottom style="hair">
        <color auto="1"/>
      </bottom>
      <diagonal/>
    </border>
    <border>
      <left style="medium">
        <color auto="1"/>
      </left>
      <right style="thin">
        <color auto="1"/>
      </right>
      <top/>
      <bottom style="hair">
        <color auto="1"/>
      </bottom>
      <diagonal/>
    </border>
  </borders>
  <cellStyleXfs count="5">
    <xf numFmtId="0" fontId="0" fillId="0" borderId="0"/>
    <xf numFmtId="9" fontId="4"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43" fontId="4" fillId="0" borderId="0" applyFont="0" applyFill="0" applyBorder="0" applyAlignment="0" applyProtection="0"/>
  </cellStyleXfs>
  <cellXfs count="92">
    <xf numFmtId="0" fontId="0" fillId="0" borderId="0" xfId="0"/>
    <xf numFmtId="0" fontId="9" fillId="0" borderId="0" xfId="0" applyFont="1"/>
    <xf numFmtId="0" fontId="9" fillId="0" borderId="0" xfId="0" applyFont="1" applyFill="1"/>
    <xf numFmtId="0" fontId="5" fillId="2" borderId="0" xfId="2"/>
    <xf numFmtId="0" fontId="9" fillId="4" borderId="0" xfId="0" applyFont="1" applyFill="1"/>
    <xf numFmtId="0" fontId="3" fillId="0" borderId="0" xfId="0" applyFont="1" applyAlignment="1" applyProtection="1">
      <alignment vertical="top" wrapText="1"/>
    </xf>
    <xf numFmtId="0" fontId="3" fillId="8" borderId="11" xfId="0" applyFont="1" applyFill="1" applyBorder="1" applyAlignment="1" applyProtection="1">
      <alignment vertical="top" wrapText="1"/>
    </xf>
    <xf numFmtId="0" fontId="7" fillId="8" borderId="12" xfId="0" applyFont="1" applyFill="1" applyBorder="1" applyAlignment="1" applyProtection="1">
      <alignment vertical="top" wrapText="1"/>
    </xf>
    <xf numFmtId="0" fontId="3" fillId="8" borderId="4" xfId="0" applyFont="1" applyFill="1" applyBorder="1" applyAlignment="1" applyProtection="1">
      <alignment vertical="top" wrapText="1"/>
    </xf>
    <xf numFmtId="0" fontId="3" fillId="8" borderId="5" xfId="0" applyFont="1" applyFill="1" applyBorder="1" applyAlignment="1" applyProtection="1">
      <alignment vertical="top" wrapText="1"/>
    </xf>
    <xf numFmtId="0" fontId="3" fillId="8" borderId="15" xfId="0" applyFont="1" applyFill="1" applyBorder="1" applyAlignment="1" applyProtection="1">
      <alignment vertical="top" wrapText="1"/>
    </xf>
    <xf numFmtId="0" fontId="3" fillId="8" borderId="9" xfId="0" applyFont="1" applyFill="1" applyBorder="1" applyAlignment="1" applyProtection="1">
      <alignment vertical="top" wrapText="1"/>
    </xf>
    <xf numFmtId="0" fontId="3" fillId="8" borderId="2" xfId="0" applyFont="1" applyFill="1" applyBorder="1" applyAlignment="1" applyProtection="1">
      <alignment vertical="top" wrapText="1"/>
    </xf>
    <xf numFmtId="0" fontId="10" fillId="8" borderId="4" xfId="0" applyFont="1" applyFill="1" applyBorder="1" applyAlignment="1" applyProtection="1">
      <alignment vertical="top" wrapText="1"/>
    </xf>
    <xf numFmtId="0" fontId="10" fillId="8" borderId="5" xfId="0" applyFont="1" applyFill="1" applyBorder="1" applyAlignment="1" applyProtection="1">
      <alignment vertical="top" wrapText="1"/>
    </xf>
    <xf numFmtId="0" fontId="10" fillId="8" borderId="5" xfId="3" applyFont="1" applyFill="1" applyBorder="1" applyAlignment="1" applyProtection="1">
      <alignment vertical="top" wrapText="1"/>
    </xf>
    <xf numFmtId="0" fontId="10" fillId="8" borderId="14" xfId="0" applyFont="1" applyFill="1" applyBorder="1" applyAlignment="1" applyProtection="1">
      <alignment vertical="top" wrapText="1"/>
    </xf>
    <xf numFmtId="0" fontId="10" fillId="8" borderId="15" xfId="0" applyFont="1" applyFill="1" applyBorder="1" applyAlignment="1" applyProtection="1">
      <alignment vertical="top" wrapText="1"/>
    </xf>
    <xf numFmtId="0" fontId="7" fillId="8" borderId="5" xfId="0" applyFont="1" applyFill="1" applyBorder="1" applyAlignment="1" applyProtection="1">
      <alignment vertical="top" wrapText="1"/>
    </xf>
    <xf numFmtId="0" fontId="3" fillId="8" borderId="7" xfId="0" applyFont="1" applyFill="1" applyBorder="1" applyAlignment="1" applyProtection="1">
      <alignment vertical="top" wrapText="1"/>
    </xf>
    <xf numFmtId="0" fontId="3" fillId="8" borderId="8" xfId="0" applyFont="1" applyFill="1" applyBorder="1" applyAlignment="1" applyProtection="1">
      <alignment vertical="top" wrapText="1"/>
    </xf>
    <xf numFmtId="0" fontId="3" fillId="4" borderId="0" xfId="0" applyFont="1" applyFill="1" applyBorder="1" applyAlignment="1" applyProtection="1">
      <alignment vertical="top" wrapText="1"/>
    </xf>
    <xf numFmtId="0" fontId="3" fillId="4" borderId="0" xfId="0" applyFont="1" applyFill="1" applyAlignment="1" applyProtection="1">
      <alignment vertical="top" wrapText="1"/>
    </xf>
    <xf numFmtId="0" fontId="3" fillId="4" borderId="0" xfId="0" applyFont="1" applyFill="1" applyAlignment="1" applyProtection="1">
      <alignment horizontal="center" vertical="top" wrapText="1"/>
    </xf>
    <xf numFmtId="0" fontId="3" fillId="0" borderId="0" xfId="0" applyFont="1" applyAlignment="1" applyProtection="1">
      <alignment horizontal="center" vertical="top" wrapText="1"/>
    </xf>
    <xf numFmtId="0" fontId="3" fillId="6" borderId="5" xfId="0" applyFont="1" applyFill="1" applyBorder="1" applyAlignment="1" applyProtection="1">
      <alignment horizontal="center" vertical="top" wrapText="1"/>
      <protection locked="0"/>
    </xf>
    <xf numFmtId="0" fontId="10" fillId="7" borderId="5" xfId="0" applyFont="1" applyFill="1" applyBorder="1" applyAlignment="1" applyProtection="1">
      <alignment horizontal="center" vertical="top" wrapText="1"/>
      <protection locked="0"/>
    </xf>
    <xf numFmtId="0" fontId="8" fillId="5" borderId="6" xfId="0" applyFont="1" applyFill="1" applyBorder="1" applyAlignment="1" applyProtection="1">
      <alignment horizontal="center" vertical="top" wrapText="1"/>
    </xf>
    <xf numFmtId="0" fontId="2" fillId="8" borderId="15" xfId="0" applyFont="1" applyFill="1" applyBorder="1" applyAlignment="1" applyProtection="1">
      <alignment vertical="top" wrapText="1"/>
    </xf>
    <xf numFmtId="0" fontId="2" fillId="8" borderId="5" xfId="0" applyFont="1" applyFill="1" applyBorder="1" applyAlignment="1" applyProtection="1">
      <alignment vertical="top" wrapText="1"/>
    </xf>
    <xf numFmtId="0" fontId="1" fillId="8" borderId="5" xfId="0" applyFont="1" applyFill="1" applyBorder="1" applyAlignment="1" applyProtection="1">
      <alignment vertical="top" wrapText="1"/>
    </xf>
    <xf numFmtId="0" fontId="3" fillId="6" borderId="6" xfId="0" applyFont="1" applyFill="1" applyBorder="1" applyAlignment="1" applyProtection="1">
      <alignment horizontal="center" vertical="top" wrapText="1"/>
      <protection locked="0"/>
    </xf>
    <xf numFmtId="0" fontId="10" fillId="7" borderId="6" xfId="0" applyFont="1" applyFill="1" applyBorder="1" applyAlignment="1" applyProtection="1">
      <alignment horizontal="center" vertical="top" wrapText="1"/>
      <protection locked="0"/>
    </xf>
    <xf numFmtId="0" fontId="3" fillId="7" borderId="6" xfId="0" applyFont="1" applyFill="1" applyBorder="1" applyAlignment="1" applyProtection="1">
      <alignment horizontal="center" vertical="top" wrapText="1"/>
      <protection locked="0"/>
    </xf>
    <xf numFmtId="0" fontId="8" fillId="5" borderId="22" xfId="0" applyFont="1" applyFill="1" applyBorder="1" applyAlignment="1" applyProtection="1">
      <alignment horizontal="center" vertical="top" wrapText="1"/>
    </xf>
    <xf numFmtId="0" fontId="7" fillId="8" borderId="19" xfId="0" applyFont="1" applyFill="1" applyBorder="1" applyAlignment="1" applyProtection="1">
      <alignment horizontal="center" vertical="top" wrapText="1"/>
    </xf>
    <xf numFmtId="0" fontId="3" fillId="8" borderId="23" xfId="0" applyFont="1" applyFill="1" applyBorder="1" applyAlignment="1" applyProtection="1">
      <alignment vertical="top" wrapText="1"/>
    </xf>
    <xf numFmtId="0" fontId="3" fillId="8" borderId="24" xfId="0" applyFont="1" applyFill="1" applyBorder="1" applyAlignment="1" applyProtection="1">
      <alignment vertical="top" wrapText="1"/>
    </xf>
    <xf numFmtId="0" fontId="10" fillId="7" borderId="8" xfId="0" applyFont="1" applyFill="1" applyBorder="1" applyAlignment="1" applyProtection="1">
      <alignment horizontal="center" vertical="top" wrapText="1"/>
      <protection locked="0"/>
    </xf>
    <xf numFmtId="0" fontId="3" fillId="8" borderId="14" xfId="0" applyFont="1" applyFill="1" applyBorder="1" applyAlignment="1" applyProtection="1">
      <alignment vertical="top" wrapText="1"/>
    </xf>
    <xf numFmtId="0" fontId="10" fillId="7" borderId="15" xfId="0" applyFont="1" applyFill="1" applyBorder="1" applyAlignment="1" applyProtection="1">
      <alignment horizontal="center" vertical="top" wrapText="1"/>
      <protection locked="0"/>
    </xf>
    <xf numFmtId="0" fontId="8" fillId="5" borderId="25" xfId="0" applyFont="1" applyFill="1" applyBorder="1" applyAlignment="1" applyProtection="1">
      <alignment horizontal="center" vertical="top" wrapText="1"/>
    </xf>
    <xf numFmtId="0" fontId="3" fillId="7" borderId="25" xfId="0" applyFont="1" applyFill="1" applyBorder="1" applyAlignment="1" applyProtection="1">
      <alignment horizontal="center" vertical="top" wrapText="1"/>
      <protection locked="0"/>
    </xf>
    <xf numFmtId="0" fontId="2" fillId="8" borderId="26" xfId="0" applyFont="1" applyFill="1" applyBorder="1" applyAlignment="1" applyProtection="1">
      <alignment vertical="top" wrapText="1"/>
    </xf>
    <xf numFmtId="0" fontId="10" fillId="7" borderId="26" xfId="0" applyFont="1" applyFill="1" applyBorder="1" applyAlignment="1" applyProtection="1">
      <alignment horizontal="center" vertical="top" wrapText="1"/>
      <protection locked="0"/>
    </xf>
    <xf numFmtId="0" fontId="8" fillId="5" borderId="27" xfId="0" applyFont="1" applyFill="1" applyBorder="1" applyAlignment="1" applyProtection="1">
      <alignment horizontal="center" vertical="top" wrapText="1"/>
    </xf>
    <xf numFmtId="0" fontId="3" fillId="6" borderId="15" xfId="0" applyFont="1" applyFill="1" applyBorder="1" applyAlignment="1" applyProtection="1">
      <alignment horizontal="center" vertical="top" wrapText="1"/>
      <protection locked="0"/>
    </xf>
    <xf numFmtId="0" fontId="3" fillId="6" borderId="25" xfId="0" applyFont="1" applyFill="1" applyBorder="1" applyAlignment="1" applyProtection="1">
      <alignment horizontal="center" vertical="top" wrapText="1"/>
      <protection locked="0"/>
    </xf>
    <xf numFmtId="0" fontId="3" fillId="6" borderId="26"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4" borderId="0" xfId="0" applyFont="1" applyFill="1" applyBorder="1" applyAlignment="1" applyProtection="1">
      <alignment horizontal="center" vertical="top" wrapText="1"/>
    </xf>
    <xf numFmtId="0" fontId="3" fillId="7" borderId="12" xfId="0" applyFont="1" applyFill="1" applyBorder="1" applyAlignment="1" applyProtection="1">
      <alignment horizontal="center" vertical="top" wrapText="1"/>
    </xf>
    <xf numFmtId="0" fontId="3" fillId="7" borderId="13" xfId="0" applyFont="1" applyFill="1" applyBorder="1" applyAlignment="1" applyProtection="1">
      <alignment horizontal="center" vertical="top" wrapText="1"/>
    </xf>
    <xf numFmtId="0" fontId="10" fillId="7" borderId="5" xfId="0" applyFont="1" applyFill="1" applyBorder="1" applyAlignment="1" applyProtection="1">
      <alignment horizontal="center" vertical="top" wrapText="1"/>
    </xf>
    <xf numFmtId="0" fontId="3" fillId="6" borderId="12" xfId="0" applyFont="1" applyFill="1" applyBorder="1" applyAlignment="1" applyProtection="1">
      <alignment horizontal="center" vertical="top" wrapText="1"/>
    </xf>
    <xf numFmtId="0" fontId="3" fillId="6" borderId="13" xfId="0" applyFont="1" applyFill="1" applyBorder="1" applyAlignment="1" applyProtection="1">
      <alignment horizontal="center" vertical="top" wrapText="1"/>
    </xf>
    <xf numFmtId="0" fontId="3" fillId="0" borderId="2" xfId="0" applyFont="1" applyBorder="1" applyAlignment="1" applyProtection="1">
      <alignment horizontal="center" vertical="top" wrapText="1"/>
    </xf>
    <xf numFmtId="0" fontId="3" fillId="0" borderId="10" xfId="0" applyFont="1" applyBorder="1" applyAlignment="1" applyProtection="1">
      <alignment horizontal="center" vertical="top" wrapText="1"/>
    </xf>
    <xf numFmtId="0" fontId="10" fillId="7" borderId="6" xfId="0" applyFont="1" applyFill="1" applyBorder="1" applyAlignment="1" applyProtection="1">
      <alignment horizontal="center" vertical="top" wrapText="1"/>
    </xf>
    <xf numFmtId="0" fontId="10" fillId="7" borderId="12" xfId="0" applyFont="1" applyFill="1" applyBorder="1" applyAlignment="1" applyProtection="1">
      <alignment horizontal="center" vertical="top" wrapText="1"/>
    </xf>
    <xf numFmtId="0" fontId="10" fillId="7" borderId="13" xfId="0" applyFont="1" applyFill="1" applyBorder="1" applyAlignment="1" applyProtection="1">
      <alignment horizontal="center" vertical="top" wrapText="1"/>
    </xf>
    <xf numFmtId="0" fontId="10" fillId="8" borderId="29" xfId="0" applyFont="1" applyFill="1" applyBorder="1" applyAlignment="1" applyProtection="1">
      <alignment vertical="top" wrapText="1"/>
    </xf>
    <xf numFmtId="0" fontId="11" fillId="8" borderId="28" xfId="0" applyFont="1" applyFill="1" applyBorder="1" applyAlignment="1" applyProtection="1">
      <alignment vertical="top" wrapText="1"/>
    </xf>
    <xf numFmtId="0" fontId="12" fillId="4" borderId="0" xfId="0" applyFont="1" applyFill="1" applyAlignment="1" applyProtection="1">
      <alignment vertical="top" wrapText="1"/>
    </xf>
    <xf numFmtId="0" fontId="12" fillId="4" borderId="0" xfId="0" quotePrefix="1" applyFont="1" applyFill="1" applyAlignment="1" applyProtection="1">
      <alignment vertical="top" wrapText="1"/>
    </xf>
    <xf numFmtId="0" fontId="13" fillId="4" borderId="0" xfId="0" applyFont="1" applyFill="1" applyAlignment="1" applyProtection="1">
      <alignment vertical="top" wrapText="1"/>
    </xf>
    <xf numFmtId="9" fontId="12" fillId="4" borderId="0" xfId="1" applyFont="1" applyFill="1" applyAlignment="1" applyProtection="1">
      <alignment vertical="top" wrapText="1"/>
    </xf>
    <xf numFmtId="9" fontId="12" fillId="4" borderId="0" xfId="1" applyFont="1" applyFill="1" applyAlignment="1" applyProtection="1">
      <alignment horizontal="right" vertical="top" wrapText="1"/>
    </xf>
    <xf numFmtId="164" fontId="12" fillId="4" borderId="0" xfId="4" applyNumberFormat="1" applyFont="1" applyFill="1" applyAlignment="1" applyProtection="1">
      <alignment vertical="top" wrapText="1"/>
    </xf>
    <xf numFmtId="0" fontId="10" fillId="0" borderId="0" xfId="0" applyFont="1" applyFill="1" applyAlignment="1" applyProtection="1">
      <alignment vertical="top" wrapText="1"/>
    </xf>
    <xf numFmtId="0" fontId="12" fillId="4" borderId="1" xfId="0" applyFont="1" applyFill="1" applyBorder="1" applyAlignment="1" applyProtection="1">
      <alignment vertical="top" wrapText="1"/>
    </xf>
    <xf numFmtId="0" fontId="12" fillId="4" borderId="2" xfId="0" applyFont="1" applyFill="1" applyBorder="1" applyAlignment="1" applyProtection="1">
      <alignment horizontal="center" vertical="top" wrapText="1"/>
    </xf>
    <xf numFmtId="0" fontId="12" fillId="4" borderId="2" xfId="0" applyFont="1" applyFill="1" applyBorder="1" applyAlignment="1" applyProtection="1">
      <alignment vertical="top" wrapText="1"/>
    </xf>
    <xf numFmtId="0" fontId="12" fillId="4" borderId="3" xfId="0" applyFont="1" applyFill="1" applyBorder="1" applyAlignment="1" applyProtection="1">
      <alignment vertical="top" wrapText="1"/>
    </xf>
    <xf numFmtId="0" fontId="12" fillId="0" borderId="0" xfId="0" applyFont="1" applyFill="1" applyAlignment="1" applyProtection="1">
      <alignment vertical="top" wrapText="1"/>
    </xf>
    <xf numFmtId="0" fontId="13" fillId="4" borderId="3" xfId="0" applyFont="1" applyFill="1" applyBorder="1" applyAlignment="1" applyProtection="1">
      <alignment vertical="top" wrapText="1"/>
    </xf>
    <xf numFmtId="0" fontId="12" fillId="0" borderId="1" xfId="0" applyFont="1" applyFill="1" applyBorder="1" applyAlignment="1" applyProtection="1">
      <alignment vertical="top" wrapText="1"/>
    </xf>
    <xf numFmtId="0" fontId="12"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wrapText="1"/>
    </xf>
    <xf numFmtId="0" fontId="12" fillId="0" borderId="3" xfId="0" applyFont="1" applyFill="1" applyBorder="1" applyAlignment="1" applyProtection="1">
      <alignment vertical="top" wrapText="1"/>
    </xf>
    <xf numFmtId="0" fontId="14" fillId="0" borderId="0" xfId="0" applyFont="1"/>
    <xf numFmtId="0" fontId="15" fillId="0" borderId="0" xfId="0" applyFont="1"/>
    <xf numFmtId="0" fontId="16" fillId="0" borderId="0" xfId="0" applyFont="1"/>
    <xf numFmtId="0" fontId="10" fillId="0" borderId="0" xfId="0" applyFont="1" applyAlignment="1" applyProtection="1">
      <alignment vertical="top" wrapText="1"/>
    </xf>
    <xf numFmtId="0" fontId="7" fillId="8" borderId="16" xfId="0" applyFont="1" applyFill="1" applyBorder="1" applyAlignment="1" applyProtection="1">
      <alignment horizontal="left" vertical="top" wrapText="1"/>
    </xf>
    <xf numFmtId="0" fontId="7" fillId="8" borderId="17" xfId="0" applyFont="1" applyFill="1" applyBorder="1" applyAlignment="1" applyProtection="1">
      <alignment horizontal="left" vertical="top" wrapText="1"/>
    </xf>
    <xf numFmtId="0" fontId="7" fillId="8" borderId="18" xfId="0" applyFont="1" applyFill="1" applyBorder="1" applyAlignment="1" applyProtection="1">
      <alignment vertical="top" wrapText="1"/>
    </xf>
    <xf numFmtId="0" fontId="0" fillId="0" borderId="19" xfId="0" applyBorder="1" applyAlignment="1" applyProtection="1">
      <alignment vertical="top" wrapText="1"/>
    </xf>
    <xf numFmtId="0" fontId="7" fillId="8" borderId="20" xfId="0" applyFont="1" applyFill="1" applyBorder="1" applyAlignment="1" applyProtection="1">
      <alignment vertical="top" wrapText="1"/>
    </xf>
    <xf numFmtId="0" fontId="0" fillId="0" borderId="21" xfId="0" applyBorder="1" applyAlignment="1" applyProtection="1">
      <alignment vertical="top" wrapText="1"/>
    </xf>
    <xf numFmtId="0" fontId="18" fillId="0" borderId="0" xfId="0" applyFont="1" applyAlignment="1">
      <alignment horizontal="left" vertical="top" wrapText="1"/>
    </xf>
    <xf numFmtId="0" fontId="0" fillId="0" borderId="0" xfId="0" applyFont="1" applyAlignment="1">
      <alignment horizontal="left" vertical="top" wrapText="1"/>
    </xf>
  </cellXfs>
  <cellStyles count="5">
    <cellStyle name="Bad" xfId="3" builtinId="27"/>
    <cellStyle name="Comma" xfId="4" builtinId="3"/>
    <cellStyle name="Good" xfId="2" builtinId="26"/>
    <cellStyle name="Normal" xfId="0" builtinId="0"/>
    <cellStyle name="Percent" xfId="1" builtinId="5"/>
  </cellStyles>
  <dxfs count="22">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AU" sz="1000" b="1"/>
              <a:t>Implementation</a:t>
            </a:r>
            <a:r>
              <a:rPr lang="en-AU" sz="1000" b="1" baseline="0"/>
              <a:t> Score</a:t>
            </a:r>
            <a:endParaRPr lang="en-AU" sz="1000" b="1"/>
          </a:p>
        </c:rich>
      </c:tx>
      <c:layout>
        <c:manualLayout>
          <c:xMode val="edge"/>
          <c:yMode val="edge"/>
          <c:x val="0.3799598190276306"/>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FF0000"/>
            </a:solidFill>
            <a:ln>
              <a:noFill/>
            </a:ln>
            <a:effectLst/>
          </c:spPr>
          <c:invertIfNegative val="0"/>
          <c:cat>
            <c:strRef>
              <c:extLst>
                <c:ext xmlns:c15="http://schemas.microsoft.com/office/drawing/2012/chart" uri="{02D57815-91ED-43cb-92C2-25804820EDAC}">
                  <c15:fullRef>
                    <c15:sqref>Gauge!$H$89:$N$89</c15:sqref>
                  </c15:fullRef>
                </c:ext>
              </c:extLst>
              <c:f>Gauge!$H$89:$M$89</c:f>
              <c:strCache>
                <c:ptCount val="6"/>
                <c:pt idx="0">
                  <c:v>U/W Philosophy</c:v>
                </c:pt>
                <c:pt idx="1">
                  <c:v>Collecting Information</c:v>
                </c:pt>
                <c:pt idx="2">
                  <c:v>Validating Information</c:v>
                </c:pt>
                <c:pt idx="3">
                  <c:v>Claims Philosophy</c:v>
                </c:pt>
                <c:pt idx="4">
                  <c:v>Alignment of U/W &amp; Claims Philosophy</c:v>
                </c:pt>
                <c:pt idx="5">
                  <c:v>Product Mitigants</c:v>
                </c:pt>
              </c:strCache>
            </c:strRef>
          </c:cat>
          <c:val>
            <c:numRef>
              <c:extLst>
                <c:ext xmlns:c15="http://schemas.microsoft.com/office/drawing/2012/chart" uri="{02D57815-91ED-43cb-92C2-25804820EDAC}">
                  <c15:fullRef>
                    <c15:sqref>Gauge!$H$100:$N$100</c15:sqref>
                  </c15:fullRef>
                </c:ext>
              </c:extLst>
              <c:f>Gauge!$H$100:$M$100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E03-41DB-A1EF-92B46BC50D58}"/>
            </c:ext>
          </c:extLst>
        </c:ser>
        <c:ser>
          <c:idx val="1"/>
          <c:order val="1"/>
          <c:spPr>
            <a:solidFill>
              <a:srgbClr val="FFC000"/>
            </a:solidFill>
            <a:ln>
              <a:noFill/>
            </a:ln>
            <a:effectLst/>
          </c:spPr>
          <c:invertIfNegative val="0"/>
          <c:cat>
            <c:strRef>
              <c:extLst>
                <c:ext xmlns:c15="http://schemas.microsoft.com/office/drawing/2012/chart" uri="{02D57815-91ED-43cb-92C2-25804820EDAC}">
                  <c15:fullRef>
                    <c15:sqref>Gauge!$H$89:$N$89</c15:sqref>
                  </c15:fullRef>
                </c:ext>
              </c:extLst>
              <c:f>Gauge!$H$89:$M$89</c:f>
              <c:strCache>
                <c:ptCount val="6"/>
                <c:pt idx="0">
                  <c:v>U/W Philosophy</c:v>
                </c:pt>
                <c:pt idx="1">
                  <c:v>Collecting Information</c:v>
                </c:pt>
                <c:pt idx="2">
                  <c:v>Validating Information</c:v>
                </c:pt>
                <c:pt idx="3">
                  <c:v>Claims Philosophy</c:v>
                </c:pt>
                <c:pt idx="4">
                  <c:v>Alignment of U/W &amp; Claims Philosophy</c:v>
                </c:pt>
                <c:pt idx="5">
                  <c:v>Product Mitigants</c:v>
                </c:pt>
              </c:strCache>
            </c:strRef>
          </c:cat>
          <c:val>
            <c:numRef>
              <c:extLst>
                <c:ext xmlns:c15="http://schemas.microsoft.com/office/drawing/2012/chart" uri="{02D57815-91ED-43cb-92C2-25804820EDAC}">
                  <c15:fullRef>
                    <c15:sqref>Gauge!$H$101:$N$101</c15:sqref>
                  </c15:fullRef>
                </c:ext>
              </c:extLst>
              <c:f>Gauge!$H$101:$M$101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E03-41DB-A1EF-92B46BC50D58}"/>
            </c:ext>
          </c:extLst>
        </c:ser>
        <c:ser>
          <c:idx val="2"/>
          <c:order val="2"/>
          <c:spPr>
            <a:solidFill>
              <a:schemeClr val="accent6">
                <a:lumMod val="75000"/>
              </a:schemeClr>
            </a:solidFill>
            <a:ln>
              <a:noFill/>
            </a:ln>
            <a:effectLst/>
          </c:spPr>
          <c:invertIfNegative val="0"/>
          <c:cat>
            <c:strRef>
              <c:extLst>
                <c:ext xmlns:c15="http://schemas.microsoft.com/office/drawing/2012/chart" uri="{02D57815-91ED-43cb-92C2-25804820EDAC}">
                  <c15:fullRef>
                    <c15:sqref>Gauge!$H$89:$N$89</c15:sqref>
                  </c15:fullRef>
                </c:ext>
              </c:extLst>
              <c:f>Gauge!$H$89:$M$89</c:f>
              <c:strCache>
                <c:ptCount val="6"/>
                <c:pt idx="0">
                  <c:v>U/W Philosophy</c:v>
                </c:pt>
                <c:pt idx="1">
                  <c:v>Collecting Information</c:v>
                </c:pt>
                <c:pt idx="2">
                  <c:v>Validating Information</c:v>
                </c:pt>
                <c:pt idx="3">
                  <c:v>Claims Philosophy</c:v>
                </c:pt>
                <c:pt idx="4">
                  <c:v>Alignment of U/W &amp; Claims Philosophy</c:v>
                </c:pt>
                <c:pt idx="5">
                  <c:v>Product Mitigants</c:v>
                </c:pt>
              </c:strCache>
            </c:strRef>
          </c:cat>
          <c:val>
            <c:numRef>
              <c:extLst>
                <c:ext xmlns:c15="http://schemas.microsoft.com/office/drawing/2012/chart" uri="{02D57815-91ED-43cb-92C2-25804820EDAC}">
                  <c15:fullRef>
                    <c15:sqref>Gauge!$H$102:$N$102</c15:sqref>
                  </c15:fullRef>
                </c:ext>
              </c:extLst>
              <c:f>Gauge!$H$102:$M$102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E03-41DB-A1EF-92B46BC50D58}"/>
            </c:ext>
          </c:extLst>
        </c:ser>
        <c:dLbls>
          <c:showLegendKey val="0"/>
          <c:showVal val="0"/>
          <c:showCatName val="0"/>
          <c:showSerName val="0"/>
          <c:showPercent val="0"/>
          <c:showBubbleSize val="0"/>
        </c:dLbls>
        <c:gapWidth val="10"/>
        <c:overlap val="80"/>
        <c:axId val="443962456"/>
        <c:axId val="443965408"/>
      </c:barChart>
      <c:catAx>
        <c:axId val="443962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43965408"/>
        <c:crosses val="autoZero"/>
        <c:auto val="1"/>
        <c:lblAlgn val="ctr"/>
        <c:lblOffset val="100"/>
        <c:noMultiLvlLbl val="0"/>
      </c:catAx>
      <c:valAx>
        <c:axId val="44396540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43962456"/>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AU" sz="1000" b="1"/>
              <a:t>Profile</a:t>
            </a:r>
            <a:r>
              <a:rPr lang="en-AU" sz="1000" b="1" baseline="0"/>
              <a:t> Strength</a:t>
            </a:r>
            <a:endParaRPr lang="en-AU"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FF0000"/>
            </a:solidFill>
            <a:ln>
              <a:noFill/>
            </a:ln>
            <a:effectLst/>
          </c:spPr>
          <c:invertIfNegative val="0"/>
          <c:cat>
            <c:strRef>
              <c:f>Gauge!$G$90:$G$96</c:f>
              <c:strCache>
                <c:ptCount val="7"/>
                <c:pt idx="0">
                  <c:v>Main Occupation</c:v>
                </c:pt>
                <c:pt idx="1">
                  <c:v>Second Occupations</c:v>
                </c:pt>
                <c:pt idx="2">
                  <c:v>Employment History</c:v>
                </c:pt>
                <c:pt idx="3">
                  <c:v>Income Fluctuations</c:v>
                </c:pt>
                <c:pt idx="4">
                  <c:v>Self Employed History</c:v>
                </c:pt>
                <c:pt idx="5">
                  <c:v>Investment Income</c:v>
                </c:pt>
                <c:pt idx="6">
                  <c:v>Financial Concerns</c:v>
                </c:pt>
              </c:strCache>
            </c:strRef>
          </c:cat>
          <c:val>
            <c:numRef>
              <c:f>Gauge!$Q$90:$Q$96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D1-4ABE-9155-B456EE5A8900}"/>
            </c:ext>
          </c:extLst>
        </c:ser>
        <c:ser>
          <c:idx val="1"/>
          <c:order val="1"/>
          <c:spPr>
            <a:solidFill>
              <a:srgbClr val="FFC000"/>
            </a:solidFill>
            <a:ln>
              <a:noFill/>
            </a:ln>
            <a:effectLst/>
          </c:spPr>
          <c:invertIfNegative val="0"/>
          <c:cat>
            <c:strRef>
              <c:f>Gauge!$G$90:$G$96</c:f>
              <c:strCache>
                <c:ptCount val="7"/>
                <c:pt idx="0">
                  <c:v>Main Occupation</c:v>
                </c:pt>
                <c:pt idx="1">
                  <c:v>Second Occupations</c:v>
                </c:pt>
                <c:pt idx="2">
                  <c:v>Employment History</c:v>
                </c:pt>
                <c:pt idx="3">
                  <c:v>Income Fluctuations</c:v>
                </c:pt>
                <c:pt idx="4">
                  <c:v>Self Employed History</c:v>
                </c:pt>
                <c:pt idx="5">
                  <c:v>Investment Income</c:v>
                </c:pt>
                <c:pt idx="6">
                  <c:v>Financial Concerns</c:v>
                </c:pt>
              </c:strCache>
            </c:strRef>
          </c:cat>
          <c:val>
            <c:numRef>
              <c:f>Gauge!$R$90:$R$96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ED1-4ABE-9155-B456EE5A8900}"/>
            </c:ext>
          </c:extLst>
        </c:ser>
        <c:ser>
          <c:idx val="2"/>
          <c:order val="2"/>
          <c:spPr>
            <a:solidFill>
              <a:schemeClr val="accent6">
                <a:lumMod val="75000"/>
              </a:schemeClr>
            </a:solidFill>
            <a:ln>
              <a:noFill/>
            </a:ln>
            <a:effectLst/>
          </c:spPr>
          <c:invertIfNegative val="0"/>
          <c:cat>
            <c:strRef>
              <c:f>Gauge!$G$90:$G$96</c:f>
              <c:strCache>
                <c:ptCount val="7"/>
                <c:pt idx="0">
                  <c:v>Main Occupation</c:v>
                </c:pt>
                <c:pt idx="1">
                  <c:v>Second Occupations</c:v>
                </c:pt>
                <c:pt idx="2">
                  <c:v>Employment History</c:v>
                </c:pt>
                <c:pt idx="3">
                  <c:v>Income Fluctuations</c:v>
                </c:pt>
                <c:pt idx="4">
                  <c:v>Self Employed History</c:v>
                </c:pt>
                <c:pt idx="5">
                  <c:v>Investment Income</c:v>
                </c:pt>
                <c:pt idx="6">
                  <c:v>Financial Concerns</c:v>
                </c:pt>
              </c:strCache>
            </c:strRef>
          </c:cat>
          <c:val>
            <c:numRef>
              <c:f>Gauge!$S$90:$S$96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ED1-4ABE-9155-B456EE5A8900}"/>
            </c:ext>
          </c:extLst>
        </c:ser>
        <c:dLbls>
          <c:showLegendKey val="0"/>
          <c:showVal val="0"/>
          <c:showCatName val="0"/>
          <c:showSerName val="0"/>
          <c:showPercent val="0"/>
          <c:showBubbleSize val="0"/>
        </c:dLbls>
        <c:gapWidth val="10"/>
        <c:overlap val="80"/>
        <c:axId val="659654328"/>
        <c:axId val="659654656"/>
      </c:barChart>
      <c:catAx>
        <c:axId val="659654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9654656"/>
        <c:crosses val="autoZero"/>
        <c:auto val="1"/>
        <c:lblAlgn val="ctr"/>
        <c:lblOffset val="100"/>
        <c:noMultiLvlLbl val="0"/>
      </c:catAx>
      <c:valAx>
        <c:axId val="659654656"/>
        <c:scaling>
          <c:orientation val="minMax"/>
          <c:max val="1"/>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9654328"/>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spPr>
            <a:ln w="19050" cap="rnd">
              <a:noFill/>
              <a:round/>
            </a:ln>
            <a:effectLst/>
          </c:spPr>
          <c:marker>
            <c:symbol val="circle"/>
            <c:size val="25"/>
            <c:spPr>
              <a:solidFill>
                <a:srgbClr val="FF0000">
                  <a:alpha val="40000"/>
                </a:srgbClr>
              </a:solidFill>
              <a:ln w="9525">
                <a:noFill/>
              </a:ln>
              <a:effectLst/>
            </c:spPr>
          </c:marker>
          <c:dPt>
            <c:idx val="0"/>
            <c:marker>
              <c:symbol val="circle"/>
              <c:size val="25"/>
              <c:spPr>
                <a:solidFill>
                  <a:srgbClr val="00B050">
                    <a:alpha val="15000"/>
                  </a:srgbClr>
                </a:solidFill>
                <a:ln w="9525">
                  <a:noFill/>
                </a:ln>
                <a:effectLst/>
              </c:spPr>
            </c:marker>
            <c:bubble3D val="0"/>
            <c:extLst>
              <c:ext xmlns:c16="http://schemas.microsoft.com/office/drawing/2014/chart" uri="{C3380CC4-5D6E-409C-BE32-E72D297353CC}">
                <c16:uniqueId val="{00000000-AD38-4F11-99BF-354A5184BF4B}"/>
              </c:ext>
            </c:extLst>
          </c:dPt>
          <c:dPt>
            <c:idx val="1"/>
            <c:marker>
              <c:symbol val="circle"/>
              <c:size val="25"/>
              <c:spPr>
                <a:solidFill>
                  <a:srgbClr val="FFC000">
                    <a:alpha val="15000"/>
                  </a:srgbClr>
                </a:solidFill>
                <a:ln w="9525">
                  <a:noFill/>
                </a:ln>
                <a:effectLst/>
              </c:spPr>
            </c:marker>
            <c:bubble3D val="0"/>
            <c:extLst>
              <c:ext xmlns:c16="http://schemas.microsoft.com/office/drawing/2014/chart" uri="{C3380CC4-5D6E-409C-BE32-E72D297353CC}">
                <c16:uniqueId val="{00000001-AD38-4F11-99BF-354A5184BF4B}"/>
              </c:ext>
            </c:extLst>
          </c:dPt>
          <c:dPt>
            <c:idx val="2"/>
            <c:marker>
              <c:symbol val="circle"/>
              <c:size val="25"/>
              <c:spPr>
                <a:solidFill>
                  <a:srgbClr val="FF0000">
                    <a:alpha val="15000"/>
                  </a:srgbClr>
                </a:solidFill>
                <a:ln w="9525">
                  <a:noFill/>
                </a:ln>
                <a:effectLst/>
              </c:spPr>
            </c:marker>
            <c:bubble3D val="0"/>
            <c:extLst>
              <c:ext xmlns:c16="http://schemas.microsoft.com/office/drawing/2014/chart" uri="{C3380CC4-5D6E-409C-BE32-E72D297353CC}">
                <c16:uniqueId val="{00000002-AD38-4F11-99BF-354A5184BF4B}"/>
              </c:ext>
            </c:extLst>
          </c:dPt>
          <c:xVal>
            <c:numLit>
              <c:formatCode>General</c:formatCode>
              <c:ptCount val="3"/>
              <c:pt idx="0">
                <c:v>1</c:v>
              </c:pt>
              <c:pt idx="1">
                <c:v>1</c:v>
              </c:pt>
              <c:pt idx="2">
                <c:v>1</c:v>
              </c:pt>
            </c:numLit>
          </c:xVal>
          <c:yVal>
            <c:numLit>
              <c:formatCode>General</c:formatCode>
              <c:ptCount val="3"/>
              <c:pt idx="0">
                <c:v>1</c:v>
              </c:pt>
              <c:pt idx="1">
                <c:v>2</c:v>
              </c:pt>
              <c:pt idx="2">
                <c:v>3</c:v>
              </c:pt>
            </c:numLit>
          </c:yVal>
          <c:smooth val="0"/>
          <c:extLst>
            <c:ext xmlns:c16="http://schemas.microsoft.com/office/drawing/2014/chart" uri="{C3380CC4-5D6E-409C-BE32-E72D297353CC}">
              <c16:uniqueId val="{00000003-AD38-4F11-99BF-354A5184BF4B}"/>
            </c:ext>
          </c:extLst>
        </c:ser>
        <c:ser>
          <c:idx val="0"/>
          <c:order val="1"/>
          <c:tx>
            <c:v>red</c:v>
          </c:tx>
          <c:spPr>
            <a:ln w="25400" cap="rnd">
              <a:noFill/>
              <a:round/>
            </a:ln>
            <a:effectLst>
              <a:glow rad="101600">
                <a:schemeClr val="accent2">
                  <a:satMod val="175000"/>
                  <a:alpha val="40000"/>
                </a:schemeClr>
              </a:glow>
            </a:effectLst>
          </c:spPr>
          <c:marker>
            <c:symbol val="circle"/>
            <c:size val="25"/>
            <c:spPr>
              <a:solidFill>
                <a:srgbClr val="FF0000"/>
              </a:solidFill>
              <a:ln w="9525">
                <a:noFill/>
              </a:ln>
              <a:effectLst>
                <a:glow rad="101600">
                  <a:schemeClr val="accent2">
                    <a:satMod val="175000"/>
                    <a:alpha val="40000"/>
                  </a:schemeClr>
                </a:glow>
              </a:effectLst>
            </c:spPr>
          </c:marker>
          <c:dPt>
            <c:idx val="0"/>
            <c:marker>
              <c:symbol val="circle"/>
              <c:size val="25"/>
              <c:spPr>
                <a:solidFill>
                  <a:srgbClr val="FF0000"/>
                </a:solidFill>
                <a:ln w="9525">
                  <a:noFill/>
                </a:ln>
                <a:effectLst>
                  <a:glow rad="101600">
                    <a:srgbClr val="FF0000">
                      <a:alpha val="40000"/>
                    </a:srgbClr>
                  </a:glow>
                </a:effectLst>
              </c:spPr>
            </c:marker>
            <c:bubble3D val="0"/>
            <c:spPr>
              <a:ln w="25400" cap="rnd">
                <a:noFill/>
                <a:round/>
              </a:ln>
              <a:effectLst>
                <a:glow rad="101600">
                  <a:srgbClr val="FF0000">
                    <a:alpha val="40000"/>
                  </a:srgbClr>
                </a:glow>
              </a:effectLst>
            </c:spPr>
            <c:extLst>
              <c:ext xmlns:c16="http://schemas.microsoft.com/office/drawing/2014/chart" uri="{C3380CC4-5D6E-409C-BE32-E72D297353CC}">
                <c16:uniqueId val="{00000005-AD38-4F11-99BF-354A5184BF4B}"/>
              </c:ext>
            </c:extLst>
          </c:dPt>
          <c:dPt>
            <c:idx val="1"/>
            <c:marker>
              <c:symbol val="circle"/>
              <c:size val="25"/>
              <c:spPr>
                <a:solidFill>
                  <a:srgbClr val="FFC000"/>
                </a:solidFill>
                <a:ln w="9525">
                  <a:noFill/>
                </a:ln>
                <a:effectLst>
                  <a:glow rad="101600">
                    <a:schemeClr val="accent2">
                      <a:satMod val="175000"/>
                      <a:alpha val="40000"/>
                    </a:schemeClr>
                  </a:glow>
                  <a:outerShdw blurRad="50800" dist="50800" dir="5400000" algn="ctr" rotWithShape="0">
                    <a:srgbClr val="FFC000"/>
                  </a:outerShdw>
                </a:effectLst>
              </c:spPr>
            </c:marker>
            <c:bubble3D val="0"/>
            <c:spPr>
              <a:ln w="25400" cap="rnd">
                <a:noFill/>
                <a:round/>
              </a:ln>
              <a:effectLst>
                <a:glow rad="101600">
                  <a:schemeClr val="accent2">
                    <a:satMod val="175000"/>
                    <a:alpha val="40000"/>
                  </a:schemeClr>
                </a:glow>
                <a:outerShdw blurRad="50800" dist="50800" dir="5400000" algn="ctr" rotWithShape="0">
                  <a:srgbClr val="FFC000"/>
                </a:outerShdw>
              </a:effectLst>
            </c:spPr>
            <c:extLst>
              <c:ext xmlns:c16="http://schemas.microsoft.com/office/drawing/2014/chart" uri="{C3380CC4-5D6E-409C-BE32-E72D297353CC}">
                <c16:uniqueId val="{00000007-AD38-4F11-99BF-354A5184BF4B}"/>
              </c:ext>
            </c:extLst>
          </c:dPt>
          <c:dPt>
            <c:idx val="2"/>
            <c:marker>
              <c:symbol val="circle"/>
              <c:size val="25"/>
              <c:spPr>
                <a:solidFill>
                  <a:srgbClr val="00B050"/>
                </a:solidFill>
                <a:ln w="9525">
                  <a:noFill/>
                </a:ln>
                <a:effectLst>
                  <a:glow rad="101600">
                    <a:schemeClr val="accent2">
                      <a:satMod val="175000"/>
                      <a:alpha val="40000"/>
                    </a:schemeClr>
                  </a:glow>
                </a:effectLst>
              </c:spPr>
            </c:marker>
            <c:bubble3D val="0"/>
            <c:extLst>
              <c:ext xmlns:c16="http://schemas.microsoft.com/office/drawing/2014/chart" uri="{C3380CC4-5D6E-409C-BE32-E72D297353CC}">
                <c16:uniqueId val="{00000008-AD38-4F11-99BF-354A5184BF4B}"/>
              </c:ext>
            </c:extLst>
          </c:dPt>
          <c:xVal>
            <c:numRef>
              <c:f>Gauge!$N$100:$N$102</c:f>
              <c:numCache>
                <c:formatCode>_-* #,##0_-;\-* #,##0_-;_-* "-"??_-;_-@_-</c:formatCode>
                <c:ptCount val="3"/>
                <c:pt idx="0">
                  <c:v>1</c:v>
                </c:pt>
                <c:pt idx="1">
                  <c:v>#N/A</c:v>
                </c:pt>
                <c:pt idx="2">
                  <c:v>#N/A</c:v>
                </c:pt>
              </c:numCache>
            </c:numRef>
          </c:xVal>
          <c:yVal>
            <c:numLit>
              <c:formatCode>General</c:formatCode>
              <c:ptCount val="3"/>
              <c:pt idx="0">
                <c:v>3</c:v>
              </c:pt>
              <c:pt idx="1">
                <c:v>2</c:v>
              </c:pt>
              <c:pt idx="2">
                <c:v>1</c:v>
              </c:pt>
            </c:numLit>
          </c:yVal>
          <c:smooth val="0"/>
          <c:extLst>
            <c:ext xmlns:c16="http://schemas.microsoft.com/office/drawing/2014/chart" uri="{C3380CC4-5D6E-409C-BE32-E72D297353CC}">
              <c16:uniqueId val="{00000009-AD38-4F11-99BF-354A5184BF4B}"/>
            </c:ext>
          </c:extLst>
        </c:ser>
        <c:dLbls>
          <c:showLegendKey val="0"/>
          <c:showVal val="0"/>
          <c:showCatName val="0"/>
          <c:showSerName val="0"/>
          <c:showPercent val="0"/>
          <c:showBubbleSize val="0"/>
        </c:dLbls>
        <c:axId val="649955168"/>
        <c:axId val="649958776"/>
      </c:scatterChart>
      <c:valAx>
        <c:axId val="649955168"/>
        <c:scaling>
          <c:orientation val="minMax"/>
          <c:max val="2"/>
          <c:min val="0"/>
        </c:scaling>
        <c:delete val="1"/>
        <c:axPos val="b"/>
        <c:numFmt formatCode="General" sourceLinked="1"/>
        <c:majorTickMark val="out"/>
        <c:minorTickMark val="none"/>
        <c:tickLblPos val="nextTo"/>
        <c:crossAx val="649958776"/>
        <c:crosses val="autoZero"/>
        <c:crossBetween val="midCat"/>
        <c:majorUnit val="0.5"/>
      </c:valAx>
      <c:valAx>
        <c:axId val="649958776"/>
        <c:scaling>
          <c:orientation val="minMax"/>
          <c:min val="0.5"/>
        </c:scaling>
        <c:delete val="1"/>
        <c:axPos val="l"/>
        <c:numFmt formatCode="General" sourceLinked="1"/>
        <c:majorTickMark val="out"/>
        <c:minorTickMark val="none"/>
        <c:tickLblPos val="nextTo"/>
        <c:crossAx val="6499551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lumMod val="75000"/>
        <a:lumOff val="2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738186</xdr:colOff>
      <xdr:row>1</xdr:row>
      <xdr:rowOff>14288</xdr:rowOff>
    </xdr:from>
    <xdr:to>
      <xdr:col>6</xdr:col>
      <xdr:colOff>152400</xdr:colOff>
      <xdr:row>10</xdr:row>
      <xdr:rowOff>38100</xdr:rowOff>
    </xdr:to>
    <xdr:graphicFrame macro="">
      <xdr:nvGraphicFramePr>
        <xdr:cNvPr id="2" name="Chart 1">
          <a:extLst>
            <a:ext uri="{FF2B5EF4-FFF2-40B4-BE49-F238E27FC236}">
              <a16:creationId xmlns:a16="http://schemas.microsoft.com/office/drawing/2014/main" id="{AA0AF719-4E95-4B11-81B4-09FE58B75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xdr:row>
      <xdr:rowOff>4762</xdr:rowOff>
    </xdr:from>
    <xdr:to>
      <xdr:col>2</xdr:col>
      <xdr:colOff>733425</xdr:colOff>
      <xdr:row>10</xdr:row>
      <xdr:rowOff>9525</xdr:rowOff>
    </xdr:to>
    <xdr:graphicFrame macro="">
      <xdr:nvGraphicFramePr>
        <xdr:cNvPr id="3" name="Chart 2">
          <a:extLst>
            <a:ext uri="{FF2B5EF4-FFF2-40B4-BE49-F238E27FC236}">
              <a16:creationId xmlns:a16="http://schemas.microsoft.com/office/drawing/2014/main" id="{C981B5C4-0F42-43EE-9D92-A3AA778B7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2266950</xdr:colOff>
      <xdr:row>0</xdr:row>
      <xdr:rowOff>0</xdr:rowOff>
    </xdr:from>
    <xdr:ext cx="3743325" cy="247650"/>
    <xdr:sp macro="" textlink="">
      <xdr:nvSpPr>
        <xdr:cNvPr id="4" name="TextBox 3">
          <a:extLst>
            <a:ext uri="{FF2B5EF4-FFF2-40B4-BE49-F238E27FC236}">
              <a16:creationId xmlns:a16="http://schemas.microsoft.com/office/drawing/2014/main" id="{622851B8-68AF-4C73-8111-B103756C9147}"/>
            </a:ext>
          </a:extLst>
        </xdr:cNvPr>
        <xdr:cNvSpPr txBox="1"/>
      </xdr:nvSpPr>
      <xdr:spPr>
        <a:xfrm>
          <a:off x="2952750" y="0"/>
          <a:ext cx="37433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400" b="1"/>
            <a:t>Financial</a:t>
          </a:r>
          <a:r>
            <a:rPr lang="en-AU" sz="1400" b="1" baseline="0"/>
            <a:t> Profiling Gauge</a:t>
          </a:r>
          <a:endParaRPr lang="en-AU" sz="1400" b="1"/>
        </a:p>
      </xdr:txBody>
    </xdr:sp>
    <xdr:clientData/>
  </xdr:oneCellAnchor>
  <xdr:twoCellAnchor>
    <xdr:from>
      <xdr:col>6</xdr:col>
      <xdr:colOff>323850</xdr:colOff>
      <xdr:row>2</xdr:row>
      <xdr:rowOff>38099</xdr:rowOff>
    </xdr:from>
    <xdr:to>
      <xdr:col>6</xdr:col>
      <xdr:colOff>1019175</xdr:colOff>
      <xdr:row>9</xdr:row>
      <xdr:rowOff>114300</xdr:rowOff>
    </xdr:to>
    <xdr:graphicFrame macro="">
      <xdr:nvGraphicFramePr>
        <xdr:cNvPr id="5" name="Chart 4">
          <a:extLst>
            <a:ext uri="{FF2B5EF4-FFF2-40B4-BE49-F238E27FC236}">
              <a16:creationId xmlns:a16="http://schemas.microsoft.com/office/drawing/2014/main" id="{8ACEBC08-AD4D-443B-AB36-A169BF05F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1</xdr:row>
      <xdr:rowOff>38100</xdr:rowOff>
    </xdr:from>
    <xdr:to>
      <xdr:col>7</xdr:col>
      <xdr:colOff>276225</xdr:colOff>
      <xdr:row>2</xdr:row>
      <xdr:rowOff>66675</xdr:rowOff>
    </xdr:to>
    <xdr:sp macro="" textlink="">
      <xdr:nvSpPr>
        <xdr:cNvPr id="6" name="TextBox 5">
          <a:extLst>
            <a:ext uri="{FF2B5EF4-FFF2-40B4-BE49-F238E27FC236}">
              <a16:creationId xmlns:a16="http://schemas.microsoft.com/office/drawing/2014/main" id="{F2A401B4-F7AB-447F-8F30-363B44084857}"/>
            </a:ext>
          </a:extLst>
        </xdr:cNvPr>
        <xdr:cNvSpPr txBox="1"/>
      </xdr:nvSpPr>
      <xdr:spPr>
        <a:xfrm>
          <a:off x="8353425" y="276225"/>
          <a:ext cx="1247775"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a:solidFill>
                <a:sysClr val="windowText" lastClr="000000"/>
              </a:solidFill>
            </a:rPr>
            <a:t>Overall</a:t>
          </a:r>
          <a:r>
            <a:rPr lang="en-AU" sz="900" b="1" baseline="0">
              <a:solidFill>
                <a:sysClr val="windowText" lastClr="000000"/>
              </a:solidFill>
            </a:rPr>
            <a:t> strength</a:t>
          </a:r>
          <a:endParaRPr lang="en-AU" sz="9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2F01-66CC-4DB0-8448-FB052984ADB6}">
  <dimension ref="A1:T29"/>
  <sheetViews>
    <sheetView workbookViewId="0">
      <selection activeCell="E36" sqref="E36"/>
    </sheetView>
  </sheetViews>
  <sheetFormatPr defaultRowHeight="14" x14ac:dyDescent="0.3"/>
  <sheetData>
    <row r="1" spans="1:1" x14ac:dyDescent="0.3">
      <c r="A1" s="81" t="s">
        <v>138</v>
      </c>
    </row>
    <row r="3" spans="1:1" ht="14.5" x14ac:dyDescent="0.35">
      <c r="A3" s="82" t="s">
        <v>132</v>
      </c>
    </row>
    <row r="5" spans="1:1" x14ac:dyDescent="0.3">
      <c r="A5" s="80" t="s">
        <v>120</v>
      </c>
    </row>
    <row r="6" spans="1:1" x14ac:dyDescent="0.3">
      <c r="A6" t="s">
        <v>141</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5" spans="1:1" x14ac:dyDescent="0.3">
      <c r="A15" s="80" t="s">
        <v>128</v>
      </c>
    </row>
    <row r="16" spans="1:1" x14ac:dyDescent="0.3">
      <c r="A16" t="s">
        <v>129</v>
      </c>
    </row>
    <row r="17" spans="1:20" x14ac:dyDescent="0.3">
      <c r="A17" t="s">
        <v>130</v>
      </c>
    </row>
    <row r="18" spans="1:20" x14ac:dyDescent="0.3">
      <c r="A18" t="s">
        <v>131</v>
      </c>
    </row>
    <row r="20" spans="1:20" x14ac:dyDescent="0.3">
      <c r="A20" s="80" t="s">
        <v>140</v>
      </c>
    </row>
    <row r="21" spans="1:20" ht="14.5" customHeight="1" x14ac:dyDescent="0.3">
      <c r="A21" s="91" t="s">
        <v>139</v>
      </c>
      <c r="B21" s="90"/>
      <c r="C21" s="90"/>
      <c r="D21" s="90"/>
      <c r="E21" s="90"/>
      <c r="F21" s="90"/>
      <c r="G21" s="90"/>
      <c r="H21" s="90"/>
      <c r="I21" s="90"/>
      <c r="J21" s="90"/>
      <c r="K21" s="90"/>
      <c r="L21" s="90"/>
      <c r="M21" s="90"/>
      <c r="N21" s="90"/>
      <c r="O21" s="90"/>
      <c r="P21" s="90"/>
      <c r="Q21" s="90"/>
      <c r="R21" s="90"/>
      <c r="S21" s="90"/>
      <c r="T21" s="90"/>
    </row>
    <row r="22" spans="1:20" x14ac:dyDescent="0.3">
      <c r="A22" s="90"/>
      <c r="B22" s="90"/>
      <c r="C22" s="90"/>
      <c r="D22" s="90"/>
      <c r="E22" s="90"/>
      <c r="F22" s="90"/>
      <c r="G22" s="90"/>
      <c r="H22" s="90"/>
      <c r="I22" s="90"/>
      <c r="J22" s="90"/>
      <c r="K22" s="90"/>
      <c r="L22" s="90"/>
      <c r="M22" s="90"/>
      <c r="N22" s="90"/>
      <c r="O22" s="90"/>
      <c r="P22" s="90"/>
      <c r="Q22" s="90"/>
      <c r="R22" s="90"/>
      <c r="S22" s="90"/>
      <c r="T22" s="90"/>
    </row>
    <row r="23" spans="1:20" x14ac:dyDescent="0.3">
      <c r="A23" s="90"/>
      <c r="B23" s="90"/>
      <c r="C23" s="90"/>
      <c r="D23" s="90"/>
      <c r="E23" s="90"/>
      <c r="F23" s="90"/>
      <c r="G23" s="90"/>
      <c r="H23" s="90"/>
      <c r="I23" s="90"/>
      <c r="J23" s="90"/>
      <c r="K23" s="90"/>
      <c r="L23" s="90"/>
      <c r="M23" s="90"/>
      <c r="N23" s="90"/>
      <c r="O23" s="90"/>
      <c r="P23" s="90"/>
      <c r="Q23" s="90"/>
      <c r="R23" s="90"/>
      <c r="S23" s="90"/>
      <c r="T23" s="90"/>
    </row>
    <row r="24" spans="1:20" x14ac:dyDescent="0.3">
      <c r="A24" s="90"/>
      <c r="B24" s="90"/>
      <c r="C24" s="90"/>
      <c r="D24" s="90"/>
      <c r="E24" s="90"/>
      <c r="F24" s="90"/>
      <c r="G24" s="90"/>
      <c r="H24" s="90"/>
      <c r="I24" s="90"/>
      <c r="J24" s="90"/>
      <c r="K24" s="90"/>
      <c r="L24" s="90"/>
      <c r="M24" s="90"/>
      <c r="N24" s="90"/>
      <c r="O24" s="90"/>
      <c r="P24" s="90"/>
      <c r="Q24" s="90"/>
      <c r="R24" s="90"/>
      <c r="S24" s="90"/>
      <c r="T24" s="90"/>
    </row>
    <row r="25" spans="1:20" x14ac:dyDescent="0.3">
      <c r="A25" s="90"/>
      <c r="B25" s="90"/>
      <c r="C25" s="90"/>
      <c r="D25" s="90"/>
      <c r="E25" s="90"/>
      <c r="F25" s="90"/>
      <c r="G25" s="90"/>
      <c r="H25" s="90"/>
      <c r="I25" s="90"/>
      <c r="J25" s="90"/>
      <c r="K25" s="90"/>
      <c r="L25" s="90"/>
      <c r="M25" s="90"/>
      <c r="N25" s="90"/>
      <c r="O25" s="90"/>
      <c r="P25" s="90"/>
      <c r="Q25" s="90"/>
      <c r="R25" s="90"/>
      <c r="S25" s="90"/>
      <c r="T25" s="90"/>
    </row>
    <row r="26" spans="1:20" x14ac:dyDescent="0.3">
      <c r="A26" s="90"/>
      <c r="B26" s="90"/>
      <c r="C26" s="90"/>
      <c r="D26" s="90"/>
      <c r="E26" s="90"/>
      <c r="F26" s="90"/>
      <c r="G26" s="90"/>
      <c r="H26" s="90"/>
      <c r="I26" s="90"/>
      <c r="J26" s="90"/>
      <c r="K26" s="90"/>
      <c r="L26" s="90"/>
      <c r="M26" s="90"/>
      <c r="N26" s="90"/>
      <c r="O26" s="90"/>
      <c r="P26" s="90"/>
      <c r="Q26" s="90"/>
      <c r="R26" s="90"/>
      <c r="S26" s="90"/>
      <c r="T26" s="90"/>
    </row>
    <row r="27" spans="1:20" x14ac:dyDescent="0.3">
      <c r="A27" s="90"/>
      <c r="B27" s="90"/>
      <c r="C27" s="90"/>
      <c r="D27" s="90"/>
      <c r="E27" s="90"/>
      <c r="F27" s="90"/>
      <c r="G27" s="90"/>
      <c r="H27" s="90"/>
      <c r="I27" s="90"/>
      <c r="J27" s="90"/>
      <c r="K27" s="90"/>
      <c r="L27" s="90"/>
      <c r="M27" s="90"/>
      <c r="N27" s="90"/>
      <c r="O27" s="90"/>
      <c r="P27" s="90"/>
      <c r="Q27" s="90"/>
      <c r="R27" s="90"/>
      <c r="S27" s="90"/>
      <c r="T27" s="90"/>
    </row>
    <row r="28" spans="1:20" x14ac:dyDescent="0.3">
      <c r="A28" s="90"/>
      <c r="B28" s="90"/>
      <c r="C28" s="90"/>
      <c r="D28" s="90"/>
      <c r="E28" s="90"/>
      <c r="F28" s="90"/>
      <c r="G28" s="90"/>
      <c r="H28" s="90"/>
      <c r="I28" s="90"/>
      <c r="J28" s="90"/>
      <c r="K28" s="90"/>
      <c r="L28" s="90"/>
      <c r="M28" s="90"/>
      <c r="N28" s="90"/>
      <c r="O28" s="90"/>
      <c r="P28" s="90"/>
      <c r="Q28" s="90"/>
      <c r="R28" s="90"/>
      <c r="S28" s="90"/>
      <c r="T28" s="90"/>
    </row>
    <row r="29" spans="1:20" x14ac:dyDescent="0.3">
      <c r="A29" s="90"/>
      <c r="B29" s="90"/>
      <c r="C29" s="90"/>
      <c r="D29" s="90"/>
      <c r="E29" s="90"/>
      <c r="F29" s="90"/>
      <c r="G29" s="90"/>
      <c r="H29" s="90"/>
      <c r="I29" s="90"/>
      <c r="J29" s="90"/>
      <c r="K29" s="90"/>
      <c r="L29" s="90"/>
      <c r="M29" s="90"/>
      <c r="N29" s="90"/>
      <c r="O29" s="90"/>
      <c r="P29" s="90"/>
      <c r="Q29" s="90"/>
      <c r="R29" s="90"/>
      <c r="S29" s="90"/>
      <c r="T29" s="90"/>
    </row>
  </sheetData>
  <sheetProtection algorithmName="SHA-512" hashValue="6DVfR6Xjjiyx11g0zxVGdcZk9RicYkesVvPlZtLl+7cOtYksKpt7M9OA548H0sq//7ygDuDQTrIDE+RQDcYYIQ==" saltValue="BCuX3ACctrtgeK7X4htf7g==" spinCount="100000" sheet="1" objects="1" scenarios="1"/>
  <mergeCells count="1">
    <mergeCell ref="A21:T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1428-2BC1-4BAE-B720-278013D29D24}">
  <dimension ref="A1:G23"/>
  <sheetViews>
    <sheetView workbookViewId="0">
      <selection activeCell="D14" sqref="D14"/>
    </sheetView>
  </sheetViews>
  <sheetFormatPr defaultColWidth="14.83203125" defaultRowHeight="13" x14ac:dyDescent="0.3"/>
  <cols>
    <col min="1" max="1" width="18.75" style="1" bestFit="1" customWidth="1"/>
    <col min="2" max="2" width="65.25" style="1" hidden="1" customWidth="1"/>
    <col min="3" max="3" width="19.75" style="1" hidden="1" customWidth="1"/>
    <col min="4" max="4" width="100.33203125" style="1" bestFit="1" customWidth="1"/>
    <col min="5" max="16384" width="14.83203125" style="1"/>
  </cols>
  <sheetData>
    <row r="1" spans="1:7" x14ac:dyDescent="0.3">
      <c r="A1" s="1" t="s">
        <v>46</v>
      </c>
      <c r="B1" s="1" t="s">
        <v>48</v>
      </c>
      <c r="C1" s="1" t="s">
        <v>49</v>
      </c>
      <c r="D1" s="4"/>
      <c r="E1" s="4" t="s">
        <v>106</v>
      </c>
      <c r="F1" s="4" t="s">
        <v>66</v>
      </c>
    </row>
    <row r="2" spans="1:7" x14ac:dyDescent="0.3">
      <c r="A2" s="1" t="s">
        <v>47</v>
      </c>
      <c r="B2" s="1" t="s">
        <v>56</v>
      </c>
      <c r="C2" s="1">
        <v>0</v>
      </c>
      <c r="D2" s="4" t="s">
        <v>63</v>
      </c>
      <c r="E2" s="4">
        <v>0</v>
      </c>
      <c r="F2" s="4"/>
    </row>
    <row r="3" spans="1:7" x14ac:dyDescent="0.3">
      <c r="A3" s="1" t="s">
        <v>47</v>
      </c>
      <c r="B3" s="1" t="s">
        <v>55</v>
      </c>
      <c r="C3" s="1">
        <v>1</v>
      </c>
      <c r="D3" s="4" t="s">
        <v>116</v>
      </c>
      <c r="E3" s="4">
        <v>1</v>
      </c>
      <c r="F3" s="4"/>
    </row>
    <row r="4" spans="1:7" x14ac:dyDescent="0.3">
      <c r="B4" s="1" t="s">
        <v>54</v>
      </c>
      <c r="C4" s="1">
        <v>2</v>
      </c>
      <c r="D4" s="4"/>
      <c r="E4" s="4"/>
      <c r="F4" s="4"/>
    </row>
    <row r="5" spans="1:7" x14ac:dyDescent="0.3">
      <c r="A5" s="1" t="s">
        <v>50</v>
      </c>
      <c r="B5" s="1" t="s">
        <v>57</v>
      </c>
      <c r="C5" s="1">
        <v>0</v>
      </c>
      <c r="D5" s="4" t="s">
        <v>63</v>
      </c>
      <c r="E5" s="4"/>
      <c r="F5" s="4">
        <v>0</v>
      </c>
    </row>
    <row r="6" spans="1:7" x14ac:dyDescent="0.3">
      <c r="A6" s="1" t="s">
        <v>50</v>
      </c>
      <c r="B6" s="1" t="s">
        <v>53</v>
      </c>
      <c r="C6" s="1">
        <v>1</v>
      </c>
      <c r="D6" s="4" t="s">
        <v>116</v>
      </c>
      <c r="E6" s="4"/>
      <c r="F6" s="4">
        <v>1</v>
      </c>
    </row>
    <row r="7" spans="1:7" x14ac:dyDescent="0.3">
      <c r="B7" s="1" t="s">
        <v>52</v>
      </c>
      <c r="C7" s="1">
        <v>2</v>
      </c>
      <c r="D7" s="4"/>
      <c r="E7" s="4"/>
      <c r="F7" s="4"/>
    </row>
    <row r="11" spans="1:7" ht="14.5" x14ac:dyDescent="0.35">
      <c r="A11" s="3"/>
      <c r="B11" s="3" t="s">
        <v>51</v>
      </c>
      <c r="C11" s="3">
        <v>1</v>
      </c>
      <c r="D11" s="3"/>
      <c r="E11" s="3" t="s">
        <v>61</v>
      </c>
      <c r="F11" s="3"/>
      <c r="G11" s="3"/>
    </row>
    <row r="12" spans="1:7" ht="14.5" x14ac:dyDescent="0.35">
      <c r="A12" s="3" t="s">
        <v>0</v>
      </c>
      <c r="B12" s="3" t="s">
        <v>58</v>
      </c>
      <c r="C12" s="3">
        <v>0</v>
      </c>
      <c r="D12" s="1" t="s">
        <v>3</v>
      </c>
      <c r="E12" s="1">
        <v>1</v>
      </c>
      <c r="F12" s="3"/>
      <c r="G12" s="3"/>
    </row>
    <row r="13" spans="1:7" ht="14.5" x14ac:dyDescent="0.35">
      <c r="A13" s="3" t="s">
        <v>107</v>
      </c>
      <c r="B13" s="3" t="s">
        <v>59</v>
      </c>
      <c r="C13" s="3">
        <v>1</v>
      </c>
      <c r="D13" s="1" t="s">
        <v>4</v>
      </c>
      <c r="E13" s="1">
        <v>0</v>
      </c>
      <c r="F13" s="3"/>
      <c r="G13" s="3"/>
    </row>
    <row r="14" spans="1:7" ht="14.5" x14ac:dyDescent="0.35">
      <c r="A14" s="3" t="s">
        <v>107</v>
      </c>
      <c r="B14" s="3" t="s">
        <v>62</v>
      </c>
      <c r="C14" s="3">
        <v>2</v>
      </c>
      <c r="D14" s="1" t="s">
        <v>3</v>
      </c>
      <c r="E14" s="1">
        <v>2</v>
      </c>
      <c r="F14" s="3"/>
      <c r="G14" s="3"/>
    </row>
    <row r="15" spans="1:7" ht="14.5" x14ac:dyDescent="0.35">
      <c r="A15" s="3" t="s">
        <v>107</v>
      </c>
      <c r="B15" s="3" t="s">
        <v>58</v>
      </c>
      <c r="C15" s="3">
        <v>0</v>
      </c>
      <c r="D15" s="1" t="s">
        <v>4</v>
      </c>
      <c r="E15" s="1">
        <v>0</v>
      </c>
      <c r="F15" s="3"/>
      <c r="G15" s="3"/>
    </row>
    <row r="16" spans="1:7" ht="14.5" x14ac:dyDescent="0.35">
      <c r="A16" s="3" t="s">
        <v>107</v>
      </c>
      <c r="B16" s="3" t="s">
        <v>3</v>
      </c>
      <c r="C16" s="3">
        <v>2</v>
      </c>
      <c r="D16" s="1" t="s">
        <v>90</v>
      </c>
      <c r="E16" s="1">
        <v>1</v>
      </c>
      <c r="F16" s="3"/>
      <c r="G16" s="3"/>
    </row>
    <row r="17" spans="1:7" ht="14.5" x14ac:dyDescent="0.35">
      <c r="A17" s="3" t="s">
        <v>2</v>
      </c>
      <c r="B17" s="3" t="s">
        <v>4</v>
      </c>
      <c r="C17" s="3">
        <v>0</v>
      </c>
      <c r="D17" s="3" t="s">
        <v>70</v>
      </c>
      <c r="E17" s="3">
        <v>1</v>
      </c>
      <c r="F17" s="3"/>
      <c r="G17" s="3"/>
    </row>
    <row r="18" spans="1:7" ht="14.5" x14ac:dyDescent="0.35">
      <c r="A18" s="1" t="s">
        <v>92</v>
      </c>
      <c r="B18" s="3" t="s">
        <v>59</v>
      </c>
      <c r="C18" s="3">
        <v>1</v>
      </c>
      <c r="D18" s="3" t="s">
        <v>71</v>
      </c>
      <c r="E18" s="1">
        <v>2</v>
      </c>
      <c r="F18" s="3"/>
      <c r="G18" s="3"/>
    </row>
    <row r="19" spans="1:7" x14ac:dyDescent="0.3">
      <c r="A19" s="2"/>
      <c r="B19" s="2"/>
      <c r="C19" s="2"/>
    </row>
    <row r="20" spans="1:7" x14ac:dyDescent="0.3">
      <c r="A20" s="2"/>
      <c r="B20" s="2"/>
      <c r="C20" s="2"/>
    </row>
    <row r="21" spans="1:7" x14ac:dyDescent="0.3">
      <c r="A21" s="1" t="s">
        <v>60</v>
      </c>
      <c r="D21" s="1" t="s">
        <v>3</v>
      </c>
      <c r="E21" s="1">
        <v>1</v>
      </c>
    </row>
    <row r="22" spans="1:7" x14ac:dyDescent="0.3">
      <c r="A22" s="1" t="s">
        <v>60</v>
      </c>
      <c r="D22" s="1" t="s">
        <v>4</v>
      </c>
      <c r="E22" s="1">
        <v>0</v>
      </c>
    </row>
    <row r="23" spans="1:7" x14ac:dyDescent="0.3">
      <c r="D23" s="1" t="s">
        <v>90</v>
      </c>
      <c r="E23" s="1">
        <v>0</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3AA0-0E47-4FA7-81F9-FCCC237D6AC9}">
  <dimension ref="A1:T102"/>
  <sheetViews>
    <sheetView tabSelected="1" zoomScaleNormal="100" workbookViewId="0">
      <pane ySplit="15" topLeftCell="A24" activePane="bottomLeft" state="frozen"/>
      <selection pane="bottomLeft" activeCell="E14" sqref="E14:F14"/>
    </sheetView>
  </sheetViews>
  <sheetFormatPr defaultColWidth="0" defaultRowHeight="15" customHeight="1" zeroHeight="1" x14ac:dyDescent="0.3"/>
  <cols>
    <col min="1" max="1" width="9" style="74" customWidth="1"/>
    <col min="2" max="2" width="36.08203125" style="76" customWidth="1"/>
    <col min="3" max="4" width="13.58203125" style="77" customWidth="1"/>
    <col min="5" max="5" width="18.33203125" style="78" customWidth="1"/>
    <col min="6" max="6" width="18.33203125" style="77" customWidth="1"/>
    <col min="7" max="7" width="13.58203125" style="79" customWidth="1"/>
    <col min="8" max="19" width="8.203125E-2" style="74" customWidth="1"/>
    <col min="20" max="20" width="13.58203125" style="69" hidden="1" customWidth="1"/>
    <col min="21" max="16384" width="14" style="74" hidden="1"/>
  </cols>
  <sheetData>
    <row r="1" spans="1:20" s="5" customFormat="1" ht="18.75" customHeight="1" x14ac:dyDescent="0.3">
      <c r="A1" s="22"/>
      <c r="B1" s="21"/>
      <c r="C1" s="50"/>
      <c r="D1" s="50"/>
      <c r="E1" s="21"/>
      <c r="F1" s="50"/>
      <c r="G1" s="21"/>
      <c r="H1" s="63"/>
      <c r="I1" s="63"/>
      <c r="J1" s="63"/>
      <c r="K1" s="63"/>
      <c r="L1" s="63"/>
      <c r="M1" s="63"/>
      <c r="N1" s="63"/>
      <c r="O1" s="63"/>
      <c r="P1" s="63"/>
      <c r="Q1" s="63"/>
      <c r="R1" s="63"/>
      <c r="S1" s="63"/>
      <c r="T1" s="83"/>
    </row>
    <row r="2" spans="1:20" s="5" customFormat="1" ht="14.5" x14ac:dyDescent="0.3">
      <c r="A2" s="22"/>
      <c r="B2" s="22"/>
      <c r="C2" s="23"/>
      <c r="D2" s="23"/>
      <c r="E2" s="22"/>
      <c r="F2" s="23"/>
      <c r="G2" s="22"/>
      <c r="H2" s="63"/>
      <c r="I2" s="63"/>
      <c r="J2" s="63"/>
      <c r="K2" s="63"/>
      <c r="L2" s="63"/>
      <c r="M2" s="63"/>
      <c r="N2" s="63"/>
      <c r="O2" s="63"/>
      <c r="P2" s="63"/>
      <c r="Q2" s="63"/>
      <c r="R2" s="63"/>
      <c r="S2" s="63"/>
      <c r="T2" s="83"/>
    </row>
    <row r="3" spans="1:20" s="5" customFormat="1" ht="10" customHeight="1" x14ac:dyDescent="0.3">
      <c r="A3" s="22"/>
      <c r="B3" s="22"/>
      <c r="C3" s="23"/>
      <c r="D3" s="23"/>
      <c r="E3" s="22"/>
      <c r="F3" s="23"/>
      <c r="G3" s="22"/>
      <c r="H3" s="63"/>
      <c r="I3" s="63"/>
      <c r="J3" s="63"/>
      <c r="K3" s="63"/>
      <c r="L3" s="63"/>
      <c r="M3" s="63"/>
      <c r="N3" s="63"/>
      <c r="O3" s="63"/>
      <c r="P3" s="63"/>
      <c r="Q3" s="63"/>
      <c r="R3" s="63"/>
      <c r="S3" s="63"/>
      <c r="T3" s="83"/>
    </row>
    <row r="4" spans="1:20" s="5" customFormat="1" ht="17.149999999999999" customHeight="1" x14ac:dyDescent="0.3">
      <c r="A4" s="22"/>
      <c r="B4" s="22"/>
      <c r="C4" s="23"/>
      <c r="D4" s="23"/>
      <c r="E4" s="22"/>
      <c r="F4" s="23"/>
      <c r="G4" s="22"/>
      <c r="H4" s="63"/>
      <c r="I4" s="63"/>
      <c r="J4" s="63"/>
      <c r="K4" s="63"/>
      <c r="L4" s="63"/>
      <c r="M4" s="63"/>
      <c r="N4" s="63"/>
      <c r="O4" s="63"/>
      <c r="P4" s="63"/>
      <c r="Q4" s="63"/>
      <c r="R4" s="63"/>
      <c r="S4" s="63"/>
      <c r="T4" s="83"/>
    </row>
    <row r="5" spans="1:20" s="5" customFormat="1" ht="17.149999999999999" customHeight="1" x14ac:dyDescent="0.3">
      <c r="A5" s="22"/>
      <c r="B5" s="22"/>
      <c r="C5" s="23"/>
      <c r="D5" s="23"/>
      <c r="E5" s="22"/>
      <c r="F5" s="23"/>
      <c r="G5" s="22"/>
      <c r="H5" s="63"/>
      <c r="I5" s="63"/>
      <c r="J5" s="63"/>
      <c r="K5" s="63"/>
      <c r="L5" s="63"/>
      <c r="M5" s="63"/>
      <c r="N5" s="63"/>
      <c r="O5" s="63"/>
      <c r="P5" s="63"/>
      <c r="Q5" s="63"/>
      <c r="R5" s="63"/>
      <c r="S5" s="63"/>
      <c r="T5" s="83"/>
    </row>
    <row r="6" spans="1:20" s="5" customFormat="1" ht="17.149999999999999" customHeight="1" x14ac:dyDescent="0.3">
      <c r="A6" s="22"/>
      <c r="B6" s="22"/>
      <c r="C6" s="23"/>
      <c r="D6" s="23"/>
      <c r="E6" s="22"/>
      <c r="F6" s="23"/>
      <c r="G6" s="22"/>
      <c r="H6" s="63"/>
      <c r="I6" s="63"/>
      <c r="J6" s="63"/>
      <c r="K6" s="63"/>
      <c r="L6" s="63"/>
      <c r="M6" s="63"/>
      <c r="N6" s="63"/>
      <c r="O6" s="63"/>
      <c r="P6" s="63"/>
      <c r="Q6" s="63"/>
      <c r="R6" s="63"/>
      <c r="S6" s="63"/>
      <c r="T6" s="83"/>
    </row>
    <row r="7" spans="1:20" s="5" customFormat="1" ht="17.149999999999999" customHeight="1" x14ac:dyDescent="0.3">
      <c r="A7" s="22"/>
      <c r="B7" s="22"/>
      <c r="C7" s="23"/>
      <c r="D7" s="23"/>
      <c r="E7" s="22"/>
      <c r="F7" s="23"/>
      <c r="G7" s="22"/>
      <c r="H7" s="63"/>
      <c r="I7" s="63"/>
      <c r="J7" s="63"/>
      <c r="K7" s="63"/>
      <c r="L7" s="63"/>
      <c r="M7" s="63"/>
      <c r="N7" s="63"/>
      <c r="O7" s="63"/>
      <c r="P7" s="63"/>
      <c r="Q7" s="63"/>
      <c r="R7" s="63"/>
      <c r="S7" s="63"/>
      <c r="T7" s="83"/>
    </row>
    <row r="8" spans="1:20" s="5" customFormat="1" ht="17.149999999999999" customHeight="1" x14ac:dyDescent="0.3">
      <c r="A8" s="22"/>
      <c r="B8" s="22"/>
      <c r="C8" s="23"/>
      <c r="D8" s="23"/>
      <c r="E8" s="22"/>
      <c r="F8" s="23"/>
      <c r="G8" s="22"/>
      <c r="H8" s="63"/>
      <c r="I8" s="63"/>
      <c r="J8" s="63"/>
      <c r="K8" s="63"/>
      <c r="L8" s="63"/>
      <c r="M8" s="63"/>
      <c r="N8" s="63"/>
      <c r="O8" s="63"/>
      <c r="P8" s="63"/>
      <c r="Q8" s="63"/>
      <c r="R8" s="63"/>
      <c r="S8" s="63"/>
      <c r="T8" s="83"/>
    </row>
    <row r="9" spans="1:20" s="5" customFormat="1" ht="17.149999999999999" customHeight="1" x14ac:dyDescent="0.3">
      <c r="A9" s="22"/>
      <c r="B9" s="22"/>
      <c r="C9" s="23"/>
      <c r="D9" s="23"/>
      <c r="E9" s="22"/>
      <c r="F9" s="23"/>
      <c r="G9" s="22"/>
      <c r="H9" s="63"/>
      <c r="I9" s="63"/>
      <c r="J9" s="63"/>
      <c r="K9" s="63"/>
      <c r="L9" s="63"/>
      <c r="M9" s="63"/>
      <c r="N9" s="63"/>
      <c r="O9" s="63"/>
      <c r="P9" s="63"/>
      <c r="Q9" s="63"/>
      <c r="R9" s="63"/>
      <c r="S9" s="63"/>
      <c r="T9" s="83"/>
    </row>
    <row r="10" spans="1:20" s="5" customFormat="1" ht="14.5" x14ac:dyDescent="0.3">
      <c r="A10" s="22"/>
      <c r="B10" s="22"/>
      <c r="C10" s="23"/>
      <c r="D10" s="23"/>
      <c r="E10" s="22"/>
      <c r="F10" s="23"/>
      <c r="G10" s="22"/>
      <c r="H10" s="63"/>
      <c r="I10" s="63"/>
      <c r="J10" s="63"/>
      <c r="K10" s="63"/>
      <c r="L10" s="63"/>
      <c r="M10" s="63"/>
      <c r="N10" s="63"/>
      <c r="O10" s="63"/>
      <c r="P10" s="63"/>
      <c r="Q10" s="63"/>
      <c r="R10" s="63"/>
      <c r="S10" s="63"/>
      <c r="T10" s="83"/>
    </row>
    <row r="11" spans="1:20" s="5" customFormat="1" ht="14.5" hidden="1" x14ac:dyDescent="0.3">
      <c r="A11" s="22"/>
      <c r="B11" s="22"/>
      <c r="C11" s="23"/>
      <c r="D11" s="23"/>
      <c r="E11" s="22"/>
      <c r="F11" s="23"/>
      <c r="G11" s="22"/>
      <c r="H11" s="63"/>
      <c r="I11" s="63"/>
      <c r="J11" s="63"/>
      <c r="K11" s="63"/>
      <c r="L11" s="63"/>
      <c r="M11" s="63"/>
      <c r="N11" s="63"/>
      <c r="O11" s="63"/>
      <c r="P11" s="63"/>
      <c r="Q11" s="63"/>
      <c r="R11" s="63"/>
      <c r="S11" s="63"/>
      <c r="T11" s="83"/>
    </row>
    <row r="12" spans="1:20" s="5" customFormat="1" ht="14.5" hidden="1" x14ac:dyDescent="0.3">
      <c r="C12" s="24"/>
      <c r="D12" s="24"/>
      <c r="F12" s="24"/>
      <c r="H12" s="63"/>
      <c r="I12" s="63"/>
      <c r="J12" s="63"/>
      <c r="K12" s="63"/>
      <c r="L12" s="63"/>
      <c r="M12" s="63"/>
      <c r="N12" s="63"/>
      <c r="O12" s="63"/>
      <c r="P12" s="63"/>
      <c r="Q12" s="63"/>
      <c r="R12" s="63"/>
      <c r="S12" s="63"/>
      <c r="T12" s="83"/>
    </row>
    <row r="13" spans="1:20" s="5" customFormat="1" thickBot="1" x14ac:dyDescent="0.35">
      <c r="A13" s="22"/>
      <c r="B13" s="22"/>
      <c r="C13" s="23"/>
      <c r="D13" s="23"/>
      <c r="E13" s="22"/>
      <c r="F13" s="23"/>
      <c r="G13" s="22"/>
      <c r="H13" s="63"/>
      <c r="I13" s="63"/>
      <c r="J13" s="63"/>
      <c r="K13" s="63"/>
      <c r="L13" s="63"/>
      <c r="M13" s="63"/>
      <c r="N13" s="63"/>
      <c r="O13" s="63"/>
      <c r="P13" s="63"/>
      <c r="Q13" s="63"/>
      <c r="R13" s="63"/>
      <c r="S13" s="63"/>
      <c r="T13" s="83"/>
    </row>
    <row r="14" spans="1:20" s="5" customFormat="1" ht="59.5" customHeight="1" x14ac:dyDescent="0.3">
      <c r="A14" s="36"/>
      <c r="B14" s="86" t="s">
        <v>114</v>
      </c>
      <c r="C14" s="84" t="s">
        <v>64</v>
      </c>
      <c r="D14" s="85"/>
      <c r="E14" s="84" t="s">
        <v>99</v>
      </c>
      <c r="F14" s="85"/>
      <c r="G14" s="88" t="s">
        <v>110</v>
      </c>
      <c r="H14" s="63" t="s">
        <v>77</v>
      </c>
      <c r="I14" s="63" t="s">
        <v>75</v>
      </c>
      <c r="J14" s="63" t="s">
        <v>76</v>
      </c>
      <c r="K14" s="63" t="s">
        <v>1</v>
      </c>
      <c r="L14" s="63" t="s">
        <v>113</v>
      </c>
      <c r="M14" s="63" t="s">
        <v>78</v>
      </c>
      <c r="N14" s="63" t="s">
        <v>89</v>
      </c>
      <c r="O14" s="63" t="s">
        <v>74</v>
      </c>
      <c r="P14" s="63"/>
      <c r="Q14" s="63"/>
      <c r="R14" s="63"/>
      <c r="S14" s="63"/>
      <c r="T14" s="83"/>
    </row>
    <row r="15" spans="1:20" s="5" customFormat="1" ht="15" customHeight="1" x14ac:dyDescent="0.3">
      <c r="A15" s="37"/>
      <c r="B15" s="87"/>
      <c r="C15" s="35" t="s">
        <v>61</v>
      </c>
      <c r="D15" s="35" t="s">
        <v>91</v>
      </c>
      <c r="E15" s="35" t="s">
        <v>100</v>
      </c>
      <c r="F15" s="35" t="s">
        <v>115</v>
      </c>
      <c r="G15" s="89"/>
      <c r="H15" s="63"/>
      <c r="I15" s="63"/>
      <c r="J15" s="63"/>
      <c r="K15" s="63"/>
      <c r="L15" s="63"/>
      <c r="M15" s="63"/>
      <c r="N15" s="63"/>
      <c r="O15" s="63"/>
      <c r="P15" s="63"/>
      <c r="Q15" s="63"/>
      <c r="R15" s="63"/>
      <c r="S15" s="63"/>
      <c r="T15" s="83"/>
    </row>
    <row r="16" spans="1:20" s="5" customFormat="1" ht="14.5" x14ac:dyDescent="0.3">
      <c r="A16" s="6"/>
      <c r="B16" s="7" t="s">
        <v>82</v>
      </c>
      <c r="C16" s="51"/>
      <c r="D16" s="51"/>
      <c r="E16" s="51"/>
      <c r="F16" s="51"/>
      <c r="G16" s="52"/>
      <c r="H16" s="63"/>
      <c r="I16" s="63"/>
      <c r="J16" s="63"/>
      <c r="K16" s="63"/>
      <c r="L16" s="63"/>
      <c r="M16" s="63"/>
      <c r="N16" s="63"/>
      <c r="O16" s="63"/>
      <c r="P16" s="63"/>
      <c r="Q16" s="63"/>
      <c r="R16" s="63"/>
      <c r="S16" s="63"/>
      <c r="T16" s="83"/>
    </row>
    <row r="17" spans="1:20" s="5" customFormat="1" ht="14.5" x14ac:dyDescent="0.3">
      <c r="A17" s="8">
        <v>1</v>
      </c>
      <c r="B17" s="9" t="s">
        <v>72</v>
      </c>
      <c r="C17" s="26"/>
      <c r="D17" s="26"/>
      <c r="E17" s="26"/>
      <c r="F17" s="27" t="s">
        <v>90</v>
      </c>
      <c r="G17" s="27" t="s">
        <v>90</v>
      </c>
      <c r="H17" s="64">
        <f>IF($C17="yes",1,0)</f>
        <v>0</v>
      </c>
      <c r="I17" s="64">
        <f>IF($E17="Yes - when applicable",1,0)</f>
        <v>0</v>
      </c>
      <c r="J17" s="64">
        <f>IF(E17="No",0,IF($F17="Yes - when applicable",1,0))</f>
        <v>0</v>
      </c>
      <c r="K17" s="64">
        <f>IF(OR(D17="",D17="no"),0,IF(D17="yes",2,1))</f>
        <v>0</v>
      </c>
      <c r="L17" s="64">
        <f t="shared" ref="L17" si="0">IF(AND(C17="Yes",OR(D17="Yes",D17="Not Applicable")),2,0)</f>
        <v>0</v>
      </c>
      <c r="M17" s="64">
        <f>IF(G17="yes",1,0)</f>
        <v>0</v>
      </c>
      <c r="N17" s="63">
        <f t="shared" ref="N17" si="1">SUM(H17:M17)</f>
        <v>0</v>
      </c>
      <c r="O17" s="63">
        <v>6</v>
      </c>
      <c r="P17" s="63">
        <f t="shared" ref="P17:P64" si="2">+O17-N17</f>
        <v>6</v>
      </c>
      <c r="Q17" s="63"/>
      <c r="R17" s="63"/>
      <c r="S17" s="63"/>
      <c r="T17" s="83"/>
    </row>
    <row r="18" spans="1:20" s="5" customFormat="1" ht="14.5" x14ac:dyDescent="0.3">
      <c r="A18" s="8">
        <f>+A17+1</f>
        <v>2</v>
      </c>
      <c r="B18" s="9" t="s">
        <v>13</v>
      </c>
      <c r="C18" s="26"/>
      <c r="D18" s="26"/>
      <c r="E18" s="26"/>
      <c r="F18" s="26"/>
      <c r="G18" s="27" t="s">
        <v>90</v>
      </c>
      <c r="H18" s="64">
        <f t="shared" ref="H18:H40" si="3">IF($C18="yes",1,0)</f>
        <v>0</v>
      </c>
      <c r="I18" s="64">
        <f t="shared" ref="I18:I40" si="4">IF($E18="Yes - when applicable",1,0)</f>
        <v>0</v>
      </c>
      <c r="J18" s="64">
        <f>IF(E18="No",0,IF($F18="Yes - when applicable",1,0))</f>
        <v>0</v>
      </c>
      <c r="K18" s="64">
        <f t="shared" ref="K18:K27" si="5">IF(OR(D18="",D18="no"),0,IF(D18="yes",2,1))</f>
        <v>0</v>
      </c>
      <c r="L18" s="64">
        <f t="shared" ref="L18:L27" si="6">IF(AND(C18="Yes",OR(D18="Yes",D18="Not Applicable")),2,0)</f>
        <v>0</v>
      </c>
      <c r="M18" s="64">
        <f t="shared" ref="M18:M27" si="7">IF(G18="yes",1,0)</f>
        <v>0</v>
      </c>
      <c r="N18" s="63">
        <f t="shared" ref="N18:N27" si="8">SUM(H18:M18)</f>
        <v>0</v>
      </c>
      <c r="O18" s="63">
        <v>7</v>
      </c>
      <c r="P18" s="63">
        <f t="shared" si="2"/>
        <v>7</v>
      </c>
      <c r="Q18" s="63"/>
      <c r="R18" s="63"/>
      <c r="S18" s="63"/>
      <c r="T18" s="83"/>
    </row>
    <row r="19" spans="1:20" s="5" customFormat="1" ht="14.5" x14ac:dyDescent="0.3">
      <c r="A19" s="8">
        <f t="shared" ref="A19:A20" si="9">+A18+1</f>
        <v>3</v>
      </c>
      <c r="B19" s="9" t="s">
        <v>7</v>
      </c>
      <c r="C19" s="26"/>
      <c r="D19" s="26"/>
      <c r="E19" s="26"/>
      <c r="F19" s="27" t="s">
        <v>90</v>
      </c>
      <c r="G19" s="27" t="s">
        <v>90</v>
      </c>
      <c r="H19" s="64">
        <f t="shared" si="3"/>
        <v>0</v>
      </c>
      <c r="I19" s="64">
        <f t="shared" si="4"/>
        <v>0</v>
      </c>
      <c r="J19" s="64">
        <f t="shared" ref="J19:J40" si="10">IF(E19="No",0,IF($F19="Yes - when applicable",1,0))</f>
        <v>0</v>
      </c>
      <c r="K19" s="64">
        <f t="shared" si="5"/>
        <v>0</v>
      </c>
      <c r="L19" s="64">
        <f t="shared" si="6"/>
        <v>0</v>
      </c>
      <c r="M19" s="64">
        <f t="shared" si="7"/>
        <v>0</v>
      </c>
      <c r="N19" s="63">
        <f t="shared" si="8"/>
        <v>0</v>
      </c>
      <c r="O19" s="63">
        <v>6</v>
      </c>
      <c r="P19" s="63">
        <f>+O19-N19</f>
        <v>6</v>
      </c>
      <c r="Q19" s="63"/>
      <c r="R19" s="63"/>
      <c r="S19" s="63"/>
      <c r="T19" s="83"/>
    </row>
    <row r="20" spans="1:20" s="5" customFormat="1" ht="14.5" x14ac:dyDescent="0.3">
      <c r="A20" s="8">
        <f t="shared" si="9"/>
        <v>4</v>
      </c>
      <c r="B20" s="9" t="s">
        <v>14</v>
      </c>
      <c r="C20" s="26"/>
      <c r="D20" s="26"/>
      <c r="E20" s="26"/>
      <c r="F20" s="27" t="s">
        <v>90</v>
      </c>
      <c r="G20" s="27" t="s">
        <v>90</v>
      </c>
      <c r="H20" s="64">
        <f t="shared" si="3"/>
        <v>0</v>
      </c>
      <c r="I20" s="64">
        <f t="shared" si="4"/>
        <v>0</v>
      </c>
      <c r="J20" s="64">
        <f t="shared" si="10"/>
        <v>0</v>
      </c>
      <c r="K20" s="64">
        <f t="shared" si="5"/>
        <v>0</v>
      </c>
      <c r="L20" s="64">
        <f t="shared" si="6"/>
        <v>0</v>
      </c>
      <c r="M20" s="64">
        <f t="shared" si="7"/>
        <v>0</v>
      </c>
      <c r="N20" s="63">
        <f t="shared" si="8"/>
        <v>0</v>
      </c>
      <c r="O20" s="63">
        <v>6</v>
      </c>
      <c r="P20" s="63">
        <f t="shared" si="2"/>
        <v>6</v>
      </c>
      <c r="Q20" s="63"/>
      <c r="R20" s="63"/>
      <c r="S20" s="63"/>
      <c r="T20" s="83"/>
    </row>
    <row r="21" spans="1:20" s="5" customFormat="1" ht="29" x14ac:dyDescent="0.3">
      <c r="A21" s="8">
        <f t="shared" ref="A21:A27" si="11">+A20+1</f>
        <v>5</v>
      </c>
      <c r="B21" s="30" t="s">
        <v>109</v>
      </c>
      <c r="C21" s="26"/>
      <c r="D21" s="26"/>
      <c r="E21" s="26"/>
      <c r="F21" s="26"/>
      <c r="G21" s="27" t="s">
        <v>90</v>
      </c>
      <c r="H21" s="64">
        <f t="shared" si="3"/>
        <v>0</v>
      </c>
      <c r="I21" s="64">
        <f t="shared" si="4"/>
        <v>0</v>
      </c>
      <c r="J21" s="64">
        <f t="shared" si="10"/>
        <v>0</v>
      </c>
      <c r="K21" s="64">
        <f t="shared" si="5"/>
        <v>0</v>
      </c>
      <c r="L21" s="64">
        <f t="shared" si="6"/>
        <v>0</v>
      </c>
      <c r="M21" s="64">
        <f t="shared" si="7"/>
        <v>0</v>
      </c>
      <c r="N21" s="63">
        <f t="shared" si="8"/>
        <v>0</v>
      </c>
      <c r="O21" s="63">
        <v>7</v>
      </c>
      <c r="P21" s="63">
        <f t="shared" si="2"/>
        <v>7</v>
      </c>
      <c r="Q21" s="63"/>
      <c r="R21" s="63"/>
      <c r="S21" s="63"/>
      <c r="T21" s="83"/>
    </row>
    <row r="22" spans="1:20" s="5" customFormat="1" ht="29" x14ac:dyDescent="0.3">
      <c r="A22" s="8">
        <f t="shared" si="11"/>
        <v>6</v>
      </c>
      <c r="B22" s="30" t="s">
        <v>112</v>
      </c>
      <c r="C22" s="26"/>
      <c r="D22" s="26"/>
      <c r="E22" s="26"/>
      <c r="F22" s="27" t="s">
        <v>90</v>
      </c>
      <c r="G22" s="27" t="s">
        <v>90</v>
      </c>
      <c r="H22" s="64">
        <f t="shared" si="3"/>
        <v>0</v>
      </c>
      <c r="I22" s="64">
        <f t="shared" si="4"/>
        <v>0</v>
      </c>
      <c r="J22" s="64">
        <f t="shared" si="10"/>
        <v>0</v>
      </c>
      <c r="K22" s="64">
        <f t="shared" si="5"/>
        <v>0</v>
      </c>
      <c r="L22" s="64">
        <f t="shared" si="6"/>
        <v>0</v>
      </c>
      <c r="M22" s="64">
        <f t="shared" si="7"/>
        <v>0</v>
      </c>
      <c r="N22" s="63">
        <f t="shared" si="8"/>
        <v>0</v>
      </c>
      <c r="O22" s="63">
        <v>6</v>
      </c>
      <c r="P22" s="63">
        <f t="shared" si="2"/>
        <v>6</v>
      </c>
      <c r="Q22" s="63"/>
      <c r="R22" s="63"/>
      <c r="S22" s="63"/>
      <c r="T22" s="83"/>
    </row>
    <row r="23" spans="1:20" s="5" customFormat="1" ht="43.5" x14ac:dyDescent="0.3">
      <c r="A23" s="8">
        <f t="shared" si="11"/>
        <v>7</v>
      </c>
      <c r="B23" s="30" t="s">
        <v>103</v>
      </c>
      <c r="C23" s="26"/>
      <c r="D23" s="26"/>
      <c r="E23" s="26"/>
      <c r="F23" s="26"/>
      <c r="G23" s="27" t="s">
        <v>90</v>
      </c>
      <c r="H23" s="64">
        <f t="shared" si="3"/>
        <v>0</v>
      </c>
      <c r="I23" s="64">
        <f t="shared" si="4"/>
        <v>0</v>
      </c>
      <c r="J23" s="64">
        <f t="shared" si="10"/>
        <v>0</v>
      </c>
      <c r="K23" s="64">
        <f t="shared" si="5"/>
        <v>0</v>
      </c>
      <c r="L23" s="64">
        <f t="shared" si="6"/>
        <v>0</v>
      </c>
      <c r="M23" s="64">
        <f t="shared" si="7"/>
        <v>0</v>
      </c>
      <c r="N23" s="63">
        <f t="shared" si="8"/>
        <v>0</v>
      </c>
      <c r="O23" s="63">
        <v>7</v>
      </c>
      <c r="P23" s="63">
        <f t="shared" si="2"/>
        <v>7</v>
      </c>
      <c r="Q23" s="63"/>
      <c r="R23" s="63"/>
      <c r="S23" s="63"/>
      <c r="T23" s="83"/>
    </row>
    <row r="24" spans="1:20" s="5" customFormat="1" ht="29" x14ac:dyDescent="0.3">
      <c r="A24" s="8">
        <f t="shared" si="11"/>
        <v>8</v>
      </c>
      <c r="B24" s="9" t="s">
        <v>15</v>
      </c>
      <c r="C24" s="26"/>
      <c r="D24" s="26"/>
      <c r="E24" s="26"/>
      <c r="F24" s="26"/>
      <c r="G24" s="33"/>
      <c r="H24" s="64">
        <f t="shared" si="3"/>
        <v>0</v>
      </c>
      <c r="I24" s="64">
        <f t="shared" si="4"/>
        <v>0</v>
      </c>
      <c r="J24" s="64">
        <f t="shared" si="10"/>
        <v>0</v>
      </c>
      <c r="K24" s="64">
        <f t="shared" si="5"/>
        <v>0</v>
      </c>
      <c r="L24" s="64">
        <f t="shared" si="6"/>
        <v>0</v>
      </c>
      <c r="M24" s="64">
        <f t="shared" si="7"/>
        <v>0</v>
      </c>
      <c r="N24" s="63">
        <f t="shared" si="8"/>
        <v>0</v>
      </c>
      <c r="O24" s="63">
        <v>8</v>
      </c>
      <c r="P24" s="63">
        <f t="shared" si="2"/>
        <v>8</v>
      </c>
      <c r="Q24" s="63"/>
      <c r="R24" s="63"/>
      <c r="S24" s="63"/>
      <c r="T24" s="83"/>
    </row>
    <row r="25" spans="1:20" s="5" customFormat="1" ht="14.5" x14ac:dyDescent="0.3">
      <c r="A25" s="8">
        <f t="shared" si="11"/>
        <v>9</v>
      </c>
      <c r="B25" s="9" t="s">
        <v>16</v>
      </c>
      <c r="C25" s="26"/>
      <c r="D25" s="26"/>
      <c r="E25" s="26"/>
      <c r="F25" s="26"/>
      <c r="G25" s="33"/>
      <c r="H25" s="64">
        <f t="shared" si="3"/>
        <v>0</v>
      </c>
      <c r="I25" s="64">
        <f t="shared" si="4"/>
        <v>0</v>
      </c>
      <c r="J25" s="64">
        <f t="shared" si="10"/>
        <v>0</v>
      </c>
      <c r="K25" s="64">
        <f t="shared" si="5"/>
        <v>0</v>
      </c>
      <c r="L25" s="64">
        <f t="shared" si="6"/>
        <v>0</v>
      </c>
      <c r="M25" s="64">
        <f t="shared" si="7"/>
        <v>0</v>
      </c>
      <c r="N25" s="63">
        <f t="shared" si="8"/>
        <v>0</v>
      </c>
      <c r="O25" s="63">
        <v>8</v>
      </c>
      <c r="P25" s="63">
        <f t="shared" si="2"/>
        <v>8</v>
      </c>
      <c r="Q25" s="63"/>
      <c r="R25" s="63"/>
      <c r="S25" s="63"/>
      <c r="T25" s="83"/>
    </row>
    <row r="26" spans="1:20" s="5" customFormat="1" ht="14.5" x14ac:dyDescent="0.3">
      <c r="A26" s="8">
        <f t="shared" si="11"/>
        <v>10</v>
      </c>
      <c r="B26" s="9" t="s">
        <v>17</v>
      </c>
      <c r="C26" s="26"/>
      <c r="D26" s="26"/>
      <c r="E26" s="26"/>
      <c r="F26" s="27" t="s">
        <v>90</v>
      </c>
      <c r="G26" s="27" t="s">
        <v>90</v>
      </c>
      <c r="H26" s="64">
        <f t="shared" si="3"/>
        <v>0</v>
      </c>
      <c r="I26" s="64">
        <f t="shared" si="4"/>
        <v>0</v>
      </c>
      <c r="J26" s="64">
        <f t="shared" si="10"/>
        <v>0</v>
      </c>
      <c r="K26" s="64">
        <f t="shared" si="5"/>
        <v>0</v>
      </c>
      <c r="L26" s="64">
        <f t="shared" si="6"/>
        <v>0</v>
      </c>
      <c r="M26" s="64">
        <f t="shared" si="7"/>
        <v>0</v>
      </c>
      <c r="N26" s="63">
        <f t="shared" si="8"/>
        <v>0</v>
      </c>
      <c r="O26" s="63">
        <v>6</v>
      </c>
      <c r="P26" s="63">
        <f t="shared" si="2"/>
        <v>6</v>
      </c>
      <c r="Q26" s="63"/>
      <c r="R26" s="63"/>
      <c r="S26" s="63"/>
      <c r="T26" s="83"/>
    </row>
    <row r="27" spans="1:20" s="5" customFormat="1" ht="58" x14ac:dyDescent="0.3">
      <c r="A27" s="39">
        <f t="shared" si="11"/>
        <v>11</v>
      </c>
      <c r="B27" s="10" t="s">
        <v>18</v>
      </c>
      <c r="C27" s="40"/>
      <c r="D27" s="40"/>
      <c r="E27" s="40"/>
      <c r="F27" s="41" t="s">
        <v>90</v>
      </c>
      <c r="G27" s="42"/>
      <c r="H27" s="64">
        <f t="shared" si="3"/>
        <v>0</v>
      </c>
      <c r="I27" s="64">
        <f t="shared" si="4"/>
        <v>0</v>
      </c>
      <c r="J27" s="64">
        <f t="shared" si="10"/>
        <v>0</v>
      </c>
      <c r="K27" s="64">
        <f t="shared" si="5"/>
        <v>0</v>
      </c>
      <c r="L27" s="64">
        <f t="shared" si="6"/>
        <v>0</v>
      </c>
      <c r="M27" s="64">
        <f t="shared" si="7"/>
        <v>0</v>
      </c>
      <c r="N27" s="63">
        <f t="shared" si="8"/>
        <v>0</v>
      </c>
      <c r="O27" s="63">
        <v>3</v>
      </c>
      <c r="P27" s="63">
        <f t="shared" si="2"/>
        <v>3</v>
      </c>
      <c r="Q27" s="63"/>
      <c r="R27" s="63"/>
      <c r="S27" s="63"/>
      <c r="T27" s="83"/>
    </row>
    <row r="28" spans="1:20" s="5" customFormat="1" ht="14.5" x14ac:dyDescent="0.3">
      <c r="A28" s="6"/>
      <c r="B28" s="7" t="s">
        <v>104</v>
      </c>
      <c r="C28" s="54"/>
      <c r="D28" s="54"/>
      <c r="E28" s="54"/>
      <c r="F28" s="54"/>
      <c r="G28" s="55"/>
      <c r="H28" s="63"/>
      <c r="I28" s="63"/>
      <c r="J28" s="63"/>
      <c r="K28" s="63"/>
      <c r="L28" s="63"/>
      <c r="M28" s="63"/>
      <c r="N28" s="63"/>
      <c r="O28" s="63"/>
      <c r="P28" s="63">
        <f t="shared" ref="P28:P54" si="12">+O28-N28</f>
        <v>0</v>
      </c>
      <c r="Q28" s="63"/>
      <c r="R28" s="63"/>
      <c r="S28" s="63"/>
      <c r="T28" s="83"/>
    </row>
    <row r="29" spans="1:20" s="5" customFormat="1" ht="14.5" x14ac:dyDescent="0.3">
      <c r="A29" s="8">
        <f>+A27+1</f>
        <v>12</v>
      </c>
      <c r="B29" s="9" t="s">
        <v>19</v>
      </c>
      <c r="C29" s="25"/>
      <c r="D29" s="25"/>
      <c r="E29" s="25"/>
      <c r="F29" s="25"/>
      <c r="G29" s="31"/>
      <c r="H29" s="64">
        <f t="shared" si="3"/>
        <v>0</v>
      </c>
      <c r="I29" s="64">
        <f t="shared" si="4"/>
        <v>0</v>
      </c>
      <c r="J29" s="64">
        <f t="shared" si="10"/>
        <v>0</v>
      </c>
      <c r="K29" s="64">
        <f t="shared" ref="K29:K40" si="13">IF(OR(D29="",D29="no"),0,IF(D29="yes",2,1))</f>
        <v>0</v>
      </c>
      <c r="L29" s="64">
        <f t="shared" ref="L29:L40" si="14">IF(AND(C29="Yes",OR(D29="Yes",D29="Not Applicable")),2,0)</f>
        <v>0</v>
      </c>
      <c r="M29" s="64">
        <f t="shared" ref="M29:M40" si="15">IF(G29="yes",1,0)</f>
        <v>0</v>
      </c>
      <c r="N29" s="63">
        <f t="shared" ref="N29:N40" si="16">SUM(H29:M29)</f>
        <v>0</v>
      </c>
      <c r="O29" s="63">
        <v>8</v>
      </c>
      <c r="P29" s="63">
        <f t="shared" si="12"/>
        <v>8</v>
      </c>
      <c r="Q29" s="63"/>
      <c r="R29" s="63"/>
      <c r="S29" s="63"/>
      <c r="T29" s="83"/>
    </row>
    <row r="30" spans="1:20" s="5" customFormat="1" ht="14.5" x14ac:dyDescent="0.3">
      <c r="A30" s="8">
        <f>+A29+1</f>
        <v>13</v>
      </c>
      <c r="B30" s="9" t="s">
        <v>39</v>
      </c>
      <c r="C30" s="25"/>
      <c r="D30" s="25"/>
      <c r="E30" s="25"/>
      <c r="F30" s="25"/>
      <c r="G30" s="27" t="s">
        <v>90</v>
      </c>
      <c r="H30" s="64">
        <f t="shared" si="3"/>
        <v>0</v>
      </c>
      <c r="I30" s="64">
        <f t="shared" si="4"/>
        <v>0</v>
      </c>
      <c r="J30" s="64">
        <f t="shared" si="10"/>
        <v>0</v>
      </c>
      <c r="K30" s="64">
        <f t="shared" si="13"/>
        <v>0</v>
      </c>
      <c r="L30" s="64">
        <f t="shared" si="14"/>
        <v>0</v>
      </c>
      <c r="M30" s="64">
        <f t="shared" si="15"/>
        <v>0</v>
      </c>
      <c r="N30" s="63">
        <f t="shared" si="16"/>
        <v>0</v>
      </c>
      <c r="O30" s="63">
        <v>7</v>
      </c>
      <c r="P30" s="63">
        <f t="shared" si="12"/>
        <v>7</v>
      </c>
      <c r="Q30" s="63"/>
      <c r="R30" s="63"/>
      <c r="S30" s="63"/>
      <c r="T30" s="83"/>
    </row>
    <row r="31" spans="1:20" s="5" customFormat="1" ht="29" x14ac:dyDescent="0.3">
      <c r="A31" s="8">
        <f t="shared" ref="A31:A40" si="17">+A30+1</f>
        <v>14</v>
      </c>
      <c r="B31" s="9" t="s">
        <v>38</v>
      </c>
      <c r="C31" s="25"/>
      <c r="D31" s="25"/>
      <c r="E31" s="25"/>
      <c r="F31" s="25"/>
      <c r="G31" s="31"/>
      <c r="H31" s="64">
        <f t="shared" si="3"/>
        <v>0</v>
      </c>
      <c r="I31" s="64">
        <f t="shared" si="4"/>
        <v>0</v>
      </c>
      <c r="J31" s="64">
        <f t="shared" si="10"/>
        <v>0</v>
      </c>
      <c r="K31" s="64">
        <f t="shared" si="13"/>
        <v>0</v>
      </c>
      <c r="L31" s="64">
        <f t="shared" si="14"/>
        <v>0</v>
      </c>
      <c r="M31" s="64">
        <f t="shared" si="15"/>
        <v>0</v>
      </c>
      <c r="N31" s="63">
        <f t="shared" si="16"/>
        <v>0</v>
      </c>
      <c r="O31" s="63">
        <v>8</v>
      </c>
      <c r="P31" s="63">
        <f t="shared" si="12"/>
        <v>8</v>
      </c>
      <c r="Q31" s="63"/>
      <c r="R31" s="63"/>
      <c r="S31" s="63"/>
      <c r="T31" s="83"/>
    </row>
    <row r="32" spans="1:20" s="5" customFormat="1" ht="29" x14ac:dyDescent="0.3">
      <c r="A32" s="8">
        <f t="shared" si="17"/>
        <v>15</v>
      </c>
      <c r="B32" s="9" t="s">
        <v>20</v>
      </c>
      <c r="C32" s="25"/>
      <c r="D32" s="25"/>
      <c r="E32" s="25"/>
      <c r="F32" s="25"/>
      <c r="G32" s="27" t="s">
        <v>90</v>
      </c>
      <c r="H32" s="64">
        <f t="shared" si="3"/>
        <v>0</v>
      </c>
      <c r="I32" s="64">
        <f t="shared" si="4"/>
        <v>0</v>
      </c>
      <c r="J32" s="64">
        <f t="shared" si="10"/>
        <v>0</v>
      </c>
      <c r="K32" s="64">
        <f t="shared" si="13"/>
        <v>0</v>
      </c>
      <c r="L32" s="64">
        <f t="shared" si="14"/>
        <v>0</v>
      </c>
      <c r="M32" s="64">
        <f t="shared" si="15"/>
        <v>0</v>
      </c>
      <c r="N32" s="63">
        <f t="shared" si="16"/>
        <v>0</v>
      </c>
      <c r="O32" s="63">
        <v>7</v>
      </c>
      <c r="P32" s="63">
        <f t="shared" si="12"/>
        <v>7</v>
      </c>
      <c r="Q32" s="63"/>
      <c r="R32" s="63"/>
      <c r="S32" s="63"/>
      <c r="T32" s="83"/>
    </row>
    <row r="33" spans="1:20" s="5" customFormat="1" ht="29" x14ac:dyDescent="0.3">
      <c r="A33" s="8">
        <f t="shared" si="17"/>
        <v>16</v>
      </c>
      <c r="B33" s="10" t="s">
        <v>24</v>
      </c>
      <c r="C33" s="25"/>
      <c r="D33" s="25"/>
      <c r="E33" s="25"/>
      <c r="F33" s="25"/>
      <c r="G33" s="31"/>
      <c r="H33" s="64">
        <f t="shared" si="3"/>
        <v>0</v>
      </c>
      <c r="I33" s="64">
        <f t="shared" si="4"/>
        <v>0</v>
      </c>
      <c r="J33" s="64">
        <f t="shared" si="10"/>
        <v>0</v>
      </c>
      <c r="K33" s="64">
        <f t="shared" si="13"/>
        <v>0</v>
      </c>
      <c r="L33" s="64">
        <f t="shared" si="14"/>
        <v>0</v>
      </c>
      <c r="M33" s="64">
        <f t="shared" si="15"/>
        <v>0</v>
      </c>
      <c r="N33" s="63">
        <f t="shared" si="16"/>
        <v>0</v>
      </c>
      <c r="O33" s="63">
        <v>8</v>
      </c>
      <c r="P33" s="63">
        <f t="shared" si="12"/>
        <v>8</v>
      </c>
      <c r="Q33" s="63"/>
      <c r="R33" s="63"/>
      <c r="S33" s="63"/>
      <c r="T33" s="83"/>
    </row>
    <row r="34" spans="1:20" s="5" customFormat="1" ht="43.5" x14ac:dyDescent="0.3">
      <c r="A34" s="8">
        <f t="shared" si="17"/>
        <v>17</v>
      </c>
      <c r="B34" s="29" t="s">
        <v>94</v>
      </c>
      <c r="C34" s="25"/>
      <c r="D34" s="27" t="s">
        <v>90</v>
      </c>
      <c r="E34" s="25"/>
      <c r="F34" s="27" t="s">
        <v>90</v>
      </c>
      <c r="G34" s="27" t="s">
        <v>90</v>
      </c>
      <c r="H34" s="64">
        <f t="shared" si="3"/>
        <v>0</v>
      </c>
      <c r="I34" s="64">
        <f t="shared" si="4"/>
        <v>0</v>
      </c>
      <c r="J34" s="64">
        <f t="shared" si="10"/>
        <v>0</v>
      </c>
      <c r="K34" s="64">
        <f t="shared" si="13"/>
        <v>1</v>
      </c>
      <c r="L34" s="64">
        <f t="shared" si="14"/>
        <v>0</v>
      </c>
      <c r="M34" s="64">
        <f t="shared" si="15"/>
        <v>0</v>
      </c>
      <c r="N34" s="63">
        <f t="shared" si="16"/>
        <v>1</v>
      </c>
      <c r="O34" s="63">
        <v>5</v>
      </c>
      <c r="P34" s="63">
        <f t="shared" si="12"/>
        <v>4</v>
      </c>
      <c r="Q34" s="63"/>
      <c r="R34" s="63"/>
      <c r="S34" s="63"/>
      <c r="T34" s="83"/>
    </row>
    <row r="35" spans="1:20" s="5" customFormat="1" ht="29" x14ac:dyDescent="0.3">
      <c r="A35" s="8">
        <f t="shared" si="17"/>
        <v>18</v>
      </c>
      <c r="B35" s="9" t="s">
        <v>21</v>
      </c>
      <c r="C35" s="25"/>
      <c r="D35" s="25"/>
      <c r="E35" s="25"/>
      <c r="F35" s="25"/>
      <c r="G35" s="31"/>
      <c r="H35" s="64">
        <f t="shared" si="3"/>
        <v>0</v>
      </c>
      <c r="I35" s="64">
        <f t="shared" si="4"/>
        <v>0</v>
      </c>
      <c r="J35" s="64">
        <f t="shared" si="10"/>
        <v>0</v>
      </c>
      <c r="K35" s="64">
        <f t="shared" si="13"/>
        <v>0</v>
      </c>
      <c r="L35" s="64">
        <f t="shared" si="14"/>
        <v>0</v>
      </c>
      <c r="M35" s="64">
        <f t="shared" si="15"/>
        <v>0</v>
      </c>
      <c r="N35" s="63">
        <f t="shared" si="16"/>
        <v>0</v>
      </c>
      <c r="O35" s="63">
        <v>8</v>
      </c>
      <c r="P35" s="63">
        <f t="shared" si="12"/>
        <v>8</v>
      </c>
      <c r="Q35" s="63"/>
      <c r="R35" s="63"/>
      <c r="S35" s="63"/>
      <c r="T35" s="83"/>
    </row>
    <row r="36" spans="1:20" s="5" customFormat="1" ht="29" x14ac:dyDescent="0.3">
      <c r="A36" s="8">
        <f t="shared" si="17"/>
        <v>19</v>
      </c>
      <c r="B36" s="9" t="s">
        <v>22</v>
      </c>
      <c r="C36" s="25"/>
      <c r="D36" s="25"/>
      <c r="E36" s="25"/>
      <c r="F36" s="25"/>
      <c r="G36" s="31"/>
      <c r="H36" s="64">
        <f t="shared" si="3"/>
        <v>0</v>
      </c>
      <c r="I36" s="64">
        <f t="shared" si="4"/>
        <v>0</v>
      </c>
      <c r="J36" s="64">
        <f t="shared" si="10"/>
        <v>0</v>
      </c>
      <c r="K36" s="64">
        <f t="shared" si="13"/>
        <v>0</v>
      </c>
      <c r="L36" s="64">
        <f t="shared" si="14"/>
        <v>0</v>
      </c>
      <c r="M36" s="64">
        <f t="shared" si="15"/>
        <v>0</v>
      </c>
      <c r="N36" s="63">
        <f t="shared" si="16"/>
        <v>0</v>
      </c>
      <c r="O36" s="63">
        <v>8</v>
      </c>
      <c r="P36" s="63">
        <f t="shared" si="12"/>
        <v>8</v>
      </c>
      <c r="Q36" s="63"/>
      <c r="R36" s="63"/>
      <c r="S36" s="63"/>
      <c r="T36" s="83"/>
    </row>
    <row r="37" spans="1:20" s="5" customFormat="1" ht="58" x14ac:dyDescent="0.3">
      <c r="A37" s="8">
        <f t="shared" si="17"/>
        <v>20</v>
      </c>
      <c r="B37" s="29" t="s">
        <v>95</v>
      </c>
      <c r="C37" s="25"/>
      <c r="D37" s="27" t="s">
        <v>90</v>
      </c>
      <c r="E37" s="25"/>
      <c r="F37" s="27" t="s">
        <v>90</v>
      </c>
      <c r="G37" s="27" t="s">
        <v>90</v>
      </c>
      <c r="H37" s="64">
        <f t="shared" si="3"/>
        <v>0</v>
      </c>
      <c r="I37" s="64">
        <f t="shared" si="4"/>
        <v>0</v>
      </c>
      <c r="J37" s="64">
        <f t="shared" si="10"/>
        <v>0</v>
      </c>
      <c r="K37" s="64">
        <f t="shared" si="13"/>
        <v>1</v>
      </c>
      <c r="L37" s="64">
        <f t="shared" si="14"/>
        <v>0</v>
      </c>
      <c r="M37" s="64">
        <f t="shared" si="15"/>
        <v>0</v>
      </c>
      <c r="N37" s="63">
        <f t="shared" si="16"/>
        <v>1</v>
      </c>
      <c r="O37" s="63">
        <v>5</v>
      </c>
      <c r="P37" s="63">
        <f t="shared" si="12"/>
        <v>4</v>
      </c>
      <c r="Q37" s="63"/>
      <c r="R37" s="63"/>
      <c r="S37" s="63"/>
      <c r="T37" s="83"/>
    </row>
    <row r="38" spans="1:20" s="5" customFormat="1" ht="31.5" customHeight="1" x14ac:dyDescent="0.3">
      <c r="A38" s="8">
        <f t="shared" si="17"/>
        <v>21</v>
      </c>
      <c r="B38" s="9" t="s">
        <v>23</v>
      </c>
      <c r="C38" s="25"/>
      <c r="D38" s="25"/>
      <c r="E38" s="25"/>
      <c r="F38" s="25"/>
      <c r="G38" s="31"/>
      <c r="H38" s="64">
        <f t="shared" si="3"/>
        <v>0</v>
      </c>
      <c r="I38" s="64">
        <f t="shared" si="4"/>
        <v>0</v>
      </c>
      <c r="J38" s="64">
        <f t="shared" si="10"/>
        <v>0</v>
      </c>
      <c r="K38" s="64">
        <f t="shared" si="13"/>
        <v>0</v>
      </c>
      <c r="L38" s="64">
        <f t="shared" si="14"/>
        <v>0</v>
      </c>
      <c r="M38" s="64">
        <f t="shared" si="15"/>
        <v>0</v>
      </c>
      <c r="N38" s="63">
        <f t="shared" si="16"/>
        <v>0</v>
      </c>
      <c r="O38" s="63">
        <v>6</v>
      </c>
      <c r="P38" s="63">
        <f t="shared" si="12"/>
        <v>6</v>
      </c>
      <c r="Q38" s="63"/>
      <c r="R38" s="63"/>
      <c r="S38" s="63"/>
      <c r="T38" s="83"/>
    </row>
    <row r="39" spans="1:20" s="5" customFormat="1" ht="43.5" x14ac:dyDescent="0.3">
      <c r="A39" s="8">
        <f t="shared" si="17"/>
        <v>22</v>
      </c>
      <c r="B39" s="29" t="s">
        <v>96</v>
      </c>
      <c r="C39" s="25"/>
      <c r="D39" s="27" t="s">
        <v>90</v>
      </c>
      <c r="E39" s="25"/>
      <c r="F39" s="27" t="s">
        <v>90</v>
      </c>
      <c r="G39" s="27" t="s">
        <v>90</v>
      </c>
      <c r="H39" s="64">
        <f t="shared" si="3"/>
        <v>0</v>
      </c>
      <c r="I39" s="64">
        <f t="shared" si="4"/>
        <v>0</v>
      </c>
      <c r="J39" s="64">
        <f t="shared" si="10"/>
        <v>0</v>
      </c>
      <c r="K39" s="64">
        <f t="shared" si="13"/>
        <v>1</v>
      </c>
      <c r="L39" s="64">
        <f t="shared" si="14"/>
        <v>0</v>
      </c>
      <c r="M39" s="64">
        <f t="shared" si="15"/>
        <v>0</v>
      </c>
      <c r="N39" s="63">
        <f t="shared" si="16"/>
        <v>1</v>
      </c>
      <c r="O39" s="63">
        <v>4</v>
      </c>
      <c r="P39" s="63">
        <f t="shared" si="12"/>
        <v>3</v>
      </c>
      <c r="Q39" s="63"/>
      <c r="R39" s="63"/>
      <c r="S39" s="63"/>
      <c r="T39" s="83"/>
    </row>
    <row r="40" spans="1:20" s="5" customFormat="1" ht="58" x14ac:dyDescent="0.3">
      <c r="A40" s="39">
        <f t="shared" si="17"/>
        <v>23</v>
      </c>
      <c r="B40" s="28" t="s">
        <v>97</v>
      </c>
      <c r="C40" s="46"/>
      <c r="D40" s="41" t="s">
        <v>90</v>
      </c>
      <c r="E40" s="46"/>
      <c r="F40" s="41" t="s">
        <v>90</v>
      </c>
      <c r="G40" s="47"/>
      <c r="H40" s="64">
        <f t="shared" si="3"/>
        <v>0</v>
      </c>
      <c r="I40" s="64">
        <f t="shared" si="4"/>
        <v>0</v>
      </c>
      <c r="J40" s="64">
        <f t="shared" si="10"/>
        <v>0</v>
      </c>
      <c r="K40" s="64">
        <f t="shared" si="13"/>
        <v>1</v>
      </c>
      <c r="L40" s="64">
        <f t="shared" si="14"/>
        <v>0</v>
      </c>
      <c r="M40" s="64">
        <f t="shared" si="15"/>
        <v>0</v>
      </c>
      <c r="N40" s="63">
        <f t="shared" si="16"/>
        <v>1</v>
      </c>
      <c r="O40" s="63">
        <v>5</v>
      </c>
      <c r="P40" s="63">
        <f t="shared" si="12"/>
        <v>4</v>
      </c>
      <c r="Q40" s="63"/>
      <c r="R40" s="63"/>
      <c r="S40" s="63"/>
      <c r="T40" s="83"/>
    </row>
    <row r="41" spans="1:20" s="5" customFormat="1" ht="14.5" x14ac:dyDescent="0.3">
      <c r="A41" s="11"/>
      <c r="B41" s="12"/>
      <c r="C41" s="56"/>
      <c r="D41" s="56"/>
      <c r="E41" s="56"/>
      <c r="F41" s="56"/>
      <c r="G41" s="57"/>
      <c r="H41" s="63"/>
      <c r="I41" s="63"/>
      <c r="J41" s="63"/>
      <c r="K41" s="63"/>
      <c r="L41" s="63"/>
      <c r="M41" s="63"/>
      <c r="N41" s="63"/>
      <c r="O41" s="63"/>
      <c r="P41" s="63">
        <f t="shared" si="12"/>
        <v>0</v>
      </c>
      <c r="Q41" s="63"/>
      <c r="R41" s="63"/>
      <c r="S41" s="63"/>
      <c r="T41" s="83"/>
    </row>
    <row r="42" spans="1:20" s="5" customFormat="1" ht="14.5" x14ac:dyDescent="0.3">
      <c r="A42" s="6"/>
      <c r="B42" s="7" t="s">
        <v>102</v>
      </c>
      <c r="C42" s="53"/>
      <c r="D42" s="53"/>
      <c r="E42" s="53"/>
      <c r="F42" s="53"/>
      <c r="G42" s="58"/>
      <c r="H42" s="63"/>
      <c r="I42" s="63"/>
      <c r="J42" s="63"/>
      <c r="K42" s="63"/>
      <c r="L42" s="63"/>
      <c r="M42" s="63"/>
      <c r="N42" s="63"/>
      <c r="O42" s="63"/>
      <c r="P42" s="63">
        <f t="shared" si="12"/>
        <v>0</v>
      </c>
      <c r="Q42" s="63"/>
      <c r="R42" s="63"/>
      <c r="S42" s="63"/>
      <c r="T42" s="83"/>
    </row>
    <row r="43" spans="1:20" s="5" customFormat="1" ht="58" x14ac:dyDescent="0.3">
      <c r="A43" s="8">
        <f>A40+1</f>
        <v>24</v>
      </c>
      <c r="B43" s="9" t="s">
        <v>8</v>
      </c>
      <c r="C43" s="26"/>
      <c r="D43" s="26"/>
      <c r="E43" s="26"/>
      <c r="F43" s="26"/>
      <c r="G43" s="32"/>
      <c r="H43" s="64">
        <f t="shared" ref="H43:H81" si="18">IF($C43="yes",1,0)</f>
        <v>0</v>
      </c>
      <c r="I43" s="64">
        <f t="shared" ref="I43:I81" si="19">IF($E43="Yes - when applicable",1,0)</f>
        <v>0</v>
      </c>
      <c r="J43" s="64">
        <f t="shared" ref="J43:J81" si="20">IF(E43="No",0,IF($F43="Yes - when applicable",1,0))</f>
        <v>0</v>
      </c>
      <c r="K43" s="64">
        <f t="shared" ref="K43:K48" si="21">IF(OR(D43="",D43="no"),0,IF(D43="yes",2,1))</f>
        <v>0</v>
      </c>
      <c r="L43" s="64">
        <f t="shared" ref="L43:L48" si="22">IF(AND(C43="Yes",OR(D43="Yes",D43="Not Applicable")),2,0)</f>
        <v>0</v>
      </c>
      <c r="M43" s="64">
        <f t="shared" ref="M43:M48" si="23">IF(G43="yes",1,0)</f>
        <v>0</v>
      </c>
      <c r="N43" s="63">
        <f t="shared" ref="N43:N48" si="24">SUM(H43:M43)</f>
        <v>0</v>
      </c>
      <c r="O43" s="63">
        <v>8</v>
      </c>
      <c r="P43" s="63">
        <f t="shared" si="12"/>
        <v>8</v>
      </c>
      <c r="Q43" s="63"/>
      <c r="R43" s="63"/>
      <c r="S43" s="63"/>
      <c r="T43" s="83"/>
    </row>
    <row r="44" spans="1:20" s="5" customFormat="1" ht="29" x14ac:dyDescent="0.3">
      <c r="A44" s="8">
        <f>+A43+1</f>
        <v>25</v>
      </c>
      <c r="B44" s="30" t="s">
        <v>108</v>
      </c>
      <c r="C44" s="26"/>
      <c r="D44" s="26"/>
      <c r="E44" s="26"/>
      <c r="F44" s="27" t="s">
        <v>90</v>
      </c>
      <c r="G44" s="27" t="s">
        <v>90</v>
      </c>
      <c r="H44" s="64">
        <f t="shared" si="18"/>
        <v>0</v>
      </c>
      <c r="I44" s="64">
        <f t="shared" si="19"/>
        <v>0</v>
      </c>
      <c r="J44" s="64">
        <f t="shared" si="20"/>
        <v>0</v>
      </c>
      <c r="K44" s="64">
        <f t="shared" si="21"/>
        <v>0</v>
      </c>
      <c r="L44" s="64">
        <f t="shared" si="22"/>
        <v>0</v>
      </c>
      <c r="M44" s="64">
        <f t="shared" si="23"/>
        <v>0</v>
      </c>
      <c r="N44" s="63">
        <f t="shared" si="24"/>
        <v>0</v>
      </c>
      <c r="O44" s="63">
        <v>1</v>
      </c>
      <c r="P44" s="63">
        <f t="shared" si="12"/>
        <v>1</v>
      </c>
      <c r="Q44" s="63"/>
      <c r="R44" s="63"/>
      <c r="S44" s="63"/>
      <c r="T44" s="83"/>
    </row>
    <row r="45" spans="1:20" s="5" customFormat="1" ht="14.5" x14ac:dyDescent="0.3">
      <c r="A45" s="8">
        <f t="shared" ref="A45:A46" si="25">+A44+1</f>
        <v>26</v>
      </c>
      <c r="B45" s="9" t="s">
        <v>9</v>
      </c>
      <c r="C45" s="26"/>
      <c r="D45" s="26"/>
      <c r="E45" s="26"/>
      <c r="F45" s="27" t="s">
        <v>90</v>
      </c>
      <c r="G45" s="27" t="s">
        <v>90</v>
      </c>
      <c r="H45" s="64">
        <f t="shared" si="18"/>
        <v>0</v>
      </c>
      <c r="I45" s="64">
        <f t="shared" si="19"/>
        <v>0</v>
      </c>
      <c r="J45" s="64">
        <f t="shared" si="20"/>
        <v>0</v>
      </c>
      <c r="K45" s="64">
        <f t="shared" si="21"/>
        <v>0</v>
      </c>
      <c r="L45" s="64">
        <f t="shared" si="22"/>
        <v>0</v>
      </c>
      <c r="M45" s="64">
        <f t="shared" si="23"/>
        <v>0</v>
      </c>
      <c r="N45" s="63">
        <f t="shared" si="24"/>
        <v>0</v>
      </c>
      <c r="O45" s="63">
        <v>6</v>
      </c>
      <c r="P45" s="63">
        <f t="shared" si="12"/>
        <v>6</v>
      </c>
      <c r="Q45" s="63"/>
      <c r="R45" s="63"/>
      <c r="S45" s="63"/>
      <c r="T45" s="83"/>
    </row>
    <row r="46" spans="1:20" s="5" customFormat="1" ht="29" x14ac:dyDescent="0.3">
      <c r="A46" s="8">
        <f t="shared" si="25"/>
        <v>27</v>
      </c>
      <c r="B46" s="9" t="s">
        <v>10</v>
      </c>
      <c r="C46" s="26"/>
      <c r="D46" s="26"/>
      <c r="E46" s="26"/>
      <c r="F46" s="26"/>
      <c r="G46" s="32"/>
      <c r="H46" s="64">
        <f t="shared" si="18"/>
        <v>0</v>
      </c>
      <c r="I46" s="64">
        <f t="shared" si="19"/>
        <v>0</v>
      </c>
      <c r="J46" s="64">
        <f t="shared" si="20"/>
        <v>0</v>
      </c>
      <c r="K46" s="64">
        <f t="shared" si="21"/>
        <v>0</v>
      </c>
      <c r="L46" s="64">
        <f t="shared" si="22"/>
        <v>0</v>
      </c>
      <c r="M46" s="64">
        <f t="shared" si="23"/>
        <v>0</v>
      </c>
      <c r="N46" s="63">
        <f t="shared" si="24"/>
        <v>0</v>
      </c>
      <c r="O46" s="63">
        <v>7</v>
      </c>
      <c r="P46" s="63">
        <f t="shared" si="12"/>
        <v>7</v>
      </c>
      <c r="Q46" s="63"/>
      <c r="R46" s="63"/>
      <c r="S46" s="63"/>
      <c r="T46" s="83"/>
    </row>
    <row r="47" spans="1:20" s="5" customFormat="1" ht="14.5" x14ac:dyDescent="0.3">
      <c r="A47" s="8">
        <f>+A46+1</f>
        <v>28</v>
      </c>
      <c r="B47" s="9" t="s">
        <v>11</v>
      </c>
      <c r="C47" s="26"/>
      <c r="D47" s="26"/>
      <c r="E47" s="26"/>
      <c r="F47" s="27" t="s">
        <v>90</v>
      </c>
      <c r="G47" s="27" t="s">
        <v>90</v>
      </c>
      <c r="H47" s="64">
        <f t="shared" si="18"/>
        <v>0</v>
      </c>
      <c r="I47" s="64">
        <f t="shared" si="19"/>
        <v>0</v>
      </c>
      <c r="J47" s="64">
        <f t="shared" si="20"/>
        <v>0</v>
      </c>
      <c r="K47" s="64">
        <f t="shared" si="21"/>
        <v>0</v>
      </c>
      <c r="L47" s="64">
        <f t="shared" si="22"/>
        <v>0</v>
      </c>
      <c r="M47" s="64">
        <f t="shared" si="23"/>
        <v>0</v>
      </c>
      <c r="N47" s="63">
        <f t="shared" si="24"/>
        <v>0</v>
      </c>
      <c r="O47" s="63">
        <v>6</v>
      </c>
      <c r="P47" s="63">
        <f t="shared" si="12"/>
        <v>6</v>
      </c>
      <c r="Q47" s="63"/>
      <c r="R47" s="63"/>
      <c r="S47" s="63"/>
      <c r="T47" s="83"/>
    </row>
    <row r="48" spans="1:20" s="5" customFormat="1" ht="43.5" x14ac:dyDescent="0.3">
      <c r="A48" s="39">
        <f>+A47+1</f>
        <v>29</v>
      </c>
      <c r="B48" s="28" t="s">
        <v>93</v>
      </c>
      <c r="C48" s="40"/>
      <c r="D48" s="41" t="s">
        <v>90</v>
      </c>
      <c r="E48" s="40"/>
      <c r="F48" s="41" t="s">
        <v>90</v>
      </c>
      <c r="G48" s="41" t="s">
        <v>90</v>
      </c>
      <c r="H48" s="64">
        <f t="shared" si="18"/>
        <v>0</v>
      </c>
      <c r="I48" s="64">
        <f t="shared" si="19"/>
        <v>0</v>
      </c>
      <c r="J48" s="64">
        <f t="shared" si="20"/>
        <v>0</v>
      </c>
      <c r="K48" s="64">
        <f t="shared" si="21"/>
        <v>1</v>
      </c>
      <c r="L48" s="64">
        <f t="shared" si="22"/>
        <v>0</v>
      </c>
      <c r="M48" s="64">
        <f t="shared" si="23"/>
        <v>0</v>
      </c>
      <c r="N48" s="63">
        <f t="shared" si="24"/>
        <v>1</v>
      </c>
      <c r="O48" s="63">
        <v>5</v>
      </c>
      <c r="P48" s="63">
        <f t="shared" si="12"/>
        <v>4</v>
      </c>
      <c r="Q48" s="63"/>
      <c r="R48" s="63"/>
      <c r="S48" s="63"/>
      <c r="T48" s="83"/>
    </row>
    <row r="49" spans="1:20" s="5" customFormat="1" ht="14.5" x14ac:dyDescent="0.3">
      <c r="A49" s="61"/>
      <c r="B49" s="62" t="s">
        <v>101</v>
      </c>
      <c r="C49" s="54"/>
      <c r="D49" s="54"/>
      <c r="E49" s="54"/>
      <c r="F49" s="54"/>
      <c r="G49" s="55"/>
      <c r="H49" s="63"/>
      <c r="I49" s="63"/>
      <c r="J49" s="63"/>
      <c r="K49" s="63"/>
      <c r="L49" s="63"/>
      <c r="M49" s="64"/>
      <c r="N49" s="63"/>
      <c r="O49" s="63"/>
      <c r="P49" s="63">
        <f t="shared" si="12"/>
        <v>0</v>
      </c>
      <c r="Q49" s="63"/>
      <c r="R49" s="63"/>
      <c r="S49" s="63"/>
      <c r="T49" s="83"/>
    </row>
    <row r="50" spans="1:20" s="5" customFormat="1" ht="14.5" x14ac:dyDescent="0.3">
      <c r="A50" s="13">
        <f>A48+1</f>
        <v>30</v>
      </c>
      <c r="B50" s="14" t="s">
        <v>68</v>
      </c>
      <c r="C50" s="25"/>
      <c r="D50" s="25"/>
      <c r="E50" s="25"/>
      <c r="F50" s="25"/>
      <c r="G50" s="31"/>
      <c r="H50" s="64">
        <f t="shared" si="18"/>
        <v>0</v>
      </c>
      <c r="I50" s="64">
        <f t="shared" si="19"/>
        <v>0</v>
      </c>
      <c r="J50" s="64">
        <f t="shared" si="20"/>
        <v>0</v>
      </c>
      <c r="K50" s="64">
        <f t="shared" ref="K50:K54" si="26">IF(OR(D50="",D50="no"),0,IF(D50="yes",2,1))</f>
        <v>0</v>
      </c>
      <c r="L50" s="64">
        <f t="shared" ref="L50:L54" si="27">IF(AND(C50="Yes",OR(D50="Yes",D50="Not Applicable")),2,0)</f>
        <v>0</v>
      </c>
      <c r="M50" s="64">
        <f t="shared" ref="M50:M54" si="28">IF(G50="yes",1,0)</f>
        <v>0</v>
      </c>
      <c r="N50" s="63">
        <f t="shared" ref="N50:N54" si="29">SUM(H50:M50)</f>
        <v>0</v>
      </c>
      <c r="O50" s="63">
        <v>4</v>
      </c>
      <c r="P50" s="63">
        <f t="shared" si="12"/>
        <v>4</v>
      </c>
      <c r="Q50" s="63"/>
      <c r="R50" s="63"/>
      <c r="S50" s="63"/>
      <c r="T50" s="83"/>
    </row>
    <row r="51" spans="1:20" s="5" customFormat="1" ht="16.5" customHeight="1" x14ac:dyDescent="0.3">
      <c r="A51" s="13">
        <f>+A50+1</f>
        <v>31</v>
      </c>
      <c r="B51" s="14" t="s">
        <v>118</v>
      </c>
      <c r="C51" s="25"/>
      <c r="D51" s="25"/>
      <c r="E51" s="25"/>
      <c r="F51" s="25"/>
      <c r="G51" s="31"/>
      <c r="H51" s="64">
        <f t="shared" si="18"/>
        <v>0</v>
      </c>
      <c r="I51" s="64">
        <f t="shared" si="19"/>
        <v>0</v>
      </c>
      <c r="J51" s="64">
        <f t="shared" si="20"/>
        <v>0</v>
      </c>
      <c r="K51" s="64">
        <f t="shared" si="26"/>
        <v>0</v>
      </c>
      <c r="L51" s="64">
        <f t="shared" si="27"/>
        <v>0</v>
      </c>
      <c r="M51" s="64">
        <f t="shared" si="28"/>
        <v>0</v>
      </c>
      <c r="N51" s="63">
        <f t="shared" si="29"/>
        <v>0</v>
      </c>
      <c r="O51" s="63">
        <v>8</v>
      </c>
      <c r="P51" s="63">
        <f t="shared" si="12"/>
        <v>8</v>
      </c>
      <c r="Q51" s="63"/>
      <c r="R51" s="63"/>
      <c r="S51" s="63"/>
      <c r="T51" s="83"/>
    </row>
    <row r="52" spans="1:20" s="5" customFormat="1" ht="14.25" customHeight="1" x14ac:dyDescent="0.3">
      <c r="A52" s="13">
        <f>+A51+1</f>
        <v>32</v>
      </c>
      <c r="B52" s="15" t="s">
        <v>119</v>
      </c>
      <c r="C52" s="25"/>
      <c r="D52" s="25"/>
      <c r="E52" s="25"/>
      <c r="F52" s="25"/>
      <c r="G52" s="27" t="s">
        <v>90</v>
      </c>
      <c r="H52" s="64">
        <f t="shared" si="18"/>
        <v>0</v>
      </c>
      <c r="I52" s="64">
        <f t="shared" si="19"/>
        <v>0</v>
      </c>
      <c r="J52" s="64">
        <f t="shared" si="20"/>
        <v>0</v>
      </c>
      <c r="K52" s="64">
        <f t="shared" si="26"/>
        <v>0</v>
      </c>
      <c r="L52" s="64">
        <f t="shared" si="27"/>
        <v>0</v>
      </c>
      <c r="M52" s="64">
        <f t="shared" si="28"/>
        <v>0</v>
      </c>
      <c r="N52" s="63">
        <f t="shared" si="29"/>
        <v>0</v>
      </c>
      <c r="O52" s="63">
        <v>2</v>
      </c>
      <c r="P52" s="63">
        <f t="shared" si="12"/>
        <v>2</v>
      </c>
      <c r="Q52" s="63"/>
      <c r="R52" s="63"/>
      <c r="S52" s="63"/>
      <c r="T52" s="83"/>
    </row>
    <row r="53" spans="1:20" s="5" customFormat="1" ht="29" x14ac:dyDescent="0.3">
      <c r="A53" s="13">
        <f>+A52+1</f>
        <v>33</v>
      </c>
      <c r="B53" s="14" t="s">
        <v>6</v>
      </c>
      <c r="C53" s="25"/>
      <c r="D53" s="25"/>
      <c r="E53" s="25"/>
      <c r="F53" s="25"/>
      <c r="G53" s="27" t="s">
        <v>90</v>
      </c>
      <c r="H53" s="64">
        <f t="shared" si="18"/>
        <v>0</v>
      </c>
      <c r="I53" s="64">
        <f t="shared" si="19"/>
        <v>0</v>
      </c>
      <c r="J53" s="64">
        <f t="shared" si="20"/>
        <v>0</v>
      </c>
      <c r="K53" s="64">
        <f t="shared" si="26"/>
        <v>0</v>
      </c>
      <c r="L53" s="64">
        <f t="shared" si="27"/>
        <v>0</v>
      </c>
      <c r="M53" s="64">
        <f t="shared" si="28"/>
        <v>0</v>
      </c>
      <c r="N53" s="63">
        <f t="shared" si="29"/>
        <v>0</v>
      </c>
      <c r="O53" s="63">
        <v>7</v>
      </c>
      <c r="P53" s="63">
        <f t="shared" si="12"/>
        <v>7</v>
      </c>
      <c r="Q53" s="63"/>
      <c r="R53" s="63"/>
      <c r="S53" s="63"/>
      <c r="T53" s="83"/>
    </row>
    <row r="54" spans="1:20" s="5" customFormat="1" ht="43.5" x14ac:dyDescent="0.3">
      <c r="A54" s="16">
        <f>+A53+1</f>
        <v>34</v>
      </c>
      <c r="B54" s="17" t="s">
        <v>69</v>
      </c>
      <c r="C54" s="25"/>
      <c r="D54" s="25"/>
      <c r="E54" s="25"/>
      <c r="F54" s="27" t="s">
        <v>90</v>
      </c>
      <c r="G54" s="27" t="s">
        <v>90</v>
      </c>
      <c r="H54" s="64">
        <f t="shared" si="18"/>
        <v>0</v>
      </c>
      <c r="I54" s="64">
        <f t="shared" si="19"/>
        <v>0</v>
      </c>
      <c r="J54" s="64">
        <f t="shared" si="20"/>
        <v>0</v>
      </c>
      <c r="K54" s="64">
        <f t="shared" si="26"/>
        <v>0</v>
      </c>
      <c r="L54" s="64">
        <f t="shared" si="27"/>
        <v>0</v>
      </c>
      <c r="M54" s="64">
        <f t="shared" si="28"/>
        <v>0</v>
      </c>
      <c r="N54" s="63">
        <f t="shared" si="29"/>
        <v>0</v>
      </c>
      <c r="O54" s="63">
        <v>6</v>
      </c>
      <c r="P54" s="63">
        <f t="shared" si="12"/>
        <v>6</v>
      </c>
      <c r="Q54" s="63"/>
      <c r="R54" s="63"/>
      <c r="S54" s="63"/>
      <c r="T54" s="83"/>
    </row>
    <row r="55" spans="1:20" s="5" customFormat="1" ht="15.75" customHeight="1" x14ac:dyDescent="0.3">
      <c r="A55" s="6"/>
      <c r="B55" s="7" t="s">
        <v>117</v>
      </c>
      <c r="C55" s="51"/>
      <c r="D55" s="51"/>
      <c r="E55" s="51"/>
      <c r="F55" s="51"/>
      <c r="G55" s="52"/>
      <c r="H55" s="63"/>
      <c r="I55" s="63"/>
      <c r="J55" s="63"/>
      <c r="K55" s="63"/>
      <c r="L55" s="63"/>
      <c r="M55" s="63"/>
      <c r="N55" s="63"/>
      <c r="O55" s="63"/>
      <c r="P55" s="63">
        <f t="shared" si="2"/>
        <v>0</v>
      </c>
      <c r="Q55" s="63"/>
      <c r="R55" s="63"/>
      <c r="S55" s="63"/>
      <c r="T55" s="83"/>
    </row>
    <row r="56" spans="1:20" s="5" customFormat="1" ht="29" x14ac:dyDescent="0.3">
      <c r="A56" s="8">
        <f>A54+1</f>
        <v>35</v>
      </c>
      <c r="B56" s="9" t="s">
        <v>33</v>
      </c>
      <c r="C56" s="26"/>
      <c r="D56" s="26"/>
      <c r="E56" s="26"/>
      <c r="F56" s="26"/>
      <c r="G56" s="27" t="s">
        <v>90</v>
      </c>
      <c r="H56" s="64">
        <f t="shared" si="18"/>
        <v>0</v>
      </c>
      <c r="I56" s="64">
        <f t="shared" si="19"/>
        <v>0</v>
      </c>
      <c r="J56" s="64">
        <f t="shared" si="20"/>
        <v>0</v>
      </c>
      <c r="K56" s="64">
        <f t="shared" ref="K56:K71" si="30">IF(OR(D56="",D56="no"),0,IF(D56="yes",2,1))</f>
        <v>0</v>
      </c>
      <c r="L56" s="64">
        <f t="shared" ref="L56:L71" si="31">IF(AND(C56="Yes",OR(D56="Yes",D56="Not Applicable")),2,0)</f>
        <v>0</v>
      </c>
      <c r="M56" s="64">
        <f t="shared" ref="M56:M71" si="32">IF(G56="yes",1,0)</f>
        <v>0</v>
      </c>
      <c r="N56" s="63">
        <f t="shared" ref="N56:N71" si="33">SUM(H56:M56)</f>
        <v>0</v>
      </c>
      <c r="O56" s="63">
        <v>7</v>
      </c>
      <c r="P56" s="63">
        <f>+O56-N56</f>
        <v>7</v>
      </c>
      <c r="Q56" s="63"/>
      <c r="R56" s="63"/>
      <c r="S56" s="63"/>
      <c r="T56" s="83"/>
    </row>
    <row r="57" spans="1:20" s="5" customFormat="1" ht="14.5" x14ac:dyDescent="0.3">
      <c r="A57" s="8">
        <f t="shared" ref="A57:A74" si="34">A56+1</f>
        <v>36</v>
      </c>
      <c r="B57" s="9" t="s">
        <v>25</v>
      </c>
      <c r="C57" s="26"/>
      <c r="D57" s="26"/>
      <c r="E57" s="26"/>
      <c r="F57" s="26"/>
      <c r="G57" s="27" t="s">
        <v>90</v>
      </c>
      <c r="H57" s="64">
        <f t="shared" si="18"/>
        <v>0</v>
      </c>
      <c r="I57" s="64">
        <f t="shared" si="19"/>
        <v>0</v>
      </c>
      <c r="J57" s="64">
        <f t="shared" si="20"/>
        <v>0</v>
      </c>
      <c r="K57" s="64">
        <f t="shared" si="30"/>
        <v>0</v>
      </c>
      <c r="L57" s="64">
        <f t="shared" si="31"/>
        <v>0</v>
      </c>
      <c r="M57" s="64">
        <f t="shared" si="32"/>
        <v>0</v>
      </c>
      <c r="N57" s="63">
        <f t="shared" si="33"/>
        <v>0</v>
      </c>
      <c r="O57" s="63">
        <v>7</v>
      </c>
      <c r="P57" s="63">
        <f>+O57-N57</f>
        <v>7</v>
      </c>
      <c r="Q57" s="63"/>
      <c r="R57" s="63"/>
      <c r="S57" s="63"/>
      <c r="T57" s="83"/>
    </row>
    <row r="58" spans="1:20" s="5" customFormat="1" ht="29" x14ac:dyDescent="0.3">
      <c r="A58" s="8">
        <f t="shared" si="34"/>
        <v>37</v>
      </c>
      <c r="B58" s="9" t="s">
        <v>43</v>
      </c>
      <c r="C58" s="26"/>
      <c r="D58" s="26"/>
      <c r="E58" s="26"/>
      <c r="F58" s="26"/>
      <c r="G58" s="27" t="s">
        <v>90</v>
      </c>
      <c r="H58" s="64">
        <f t="shared" si="18"/>
        <v>0</v>
      </c>
      <c r="I58" s="64">
        <f t="shared" si="19"/>
        <v>0</v>
      </c>
      <c r="J58" s="64">
        <f t="shared" si="20"/>
        <v>0</v>
      </c>
      <c r="K58" s="64">
        <f t="shared" si="30"/>
        <v>0</v>
      </c>
      <c r="L58" s="64">
        <f t="shared" si="31"/>
        <v>0</v>
      </c>
      <c r="M58" s="64">
        <f t="shared" si="32"/>
        <v>0</v>
      </c>
      <c r="N58" s="63">
        <f t="shared" si="33"/>
        <v>0</v>
      </c>
      <c r="O58" s="63">
        <v>7</v>
      </c>
      <c r="P58" s="63">
        <f>+O58-N58</f>
        <v>7</v>
      </c>
      <c r="Q58" s="63"/>
      <c r="R58" s="63"/>
      <c r="S58" s="63"/>
      <c r="T58" s="83"/>
    </row>
    <row r="59" spans="1:20" s="5" customFormat="1" ht="29" x14ac:dyDescent="0.3">
      <c r="A59" s="8">
        <f t="shared" si="34"/>
        <v>38</v>
      </c>
      <c r="B59" s="10" t="s">
        <v>34</v>
      </c>
      <c r="C59" s="26"/>
      <c r="D59" s="26"/>
      <c r="E59" s="26"/>
      <c r="F59" s="26"/>
      <c r="G59" s="27" t="s">
        <v>90</v>
      </c>
      <c r="H59" s="64">
        <f t="shared" si="18"/>
        <v>0</v>
      </c>
      <c r="I59" s="64">
        <f t="shared" si="19"/>
        <v>0</v>
      </c>
      <c r="J59" s="64">
        <f t="shared" si="20"/>
        <v>0</v>
      </c>
      <c r="K59" s="64">
        <f t="shared" si="30"/>
        <v>0</v>
      </c>
      <c r="L59" s="64">
        <f t="shared" si="31"/>
        <v>0</v>
      </c>
      <c r="M59" s="64">
        <f t="shared" si="32"/>
        <v>0</v>
      </c>
      <c r="N59" s="63">
        <f t="shared" si="33"/>
        <v>0</v>
      </c>
      <c r="O59" s="63">
        <v>7</v>
      </c>
      <c r="P59" s="63">
        <f>+O59-N59</f>
        <v>7</v>
      </c>
      <c r="Q59" s="63"/>
      <c r="R59" s="63"/>
      <c r="S59" s="63"/>
      <c r="T59" s="83"/>
    </row>
    <row r="60" spans="1:20" s="5" customFormat="1" ht="14.5" x14ac:dyDescent="0.3">
      <c r="A60" s="8">
        <f t="shared" si="34"/>
        <v>39</v>
      </c>
      <c r="B60" s="9" t="s">
        <v>40</v>
      </c>
      <c r="C60" s="26"/>
      <c r="D60" s="27" t="s">
        <v>90</v>
      </c>
      <c r="E60" s="26"/>
      <c r="F60" s="27" t="s">
        <v>90</v>
      </c>
      <c r="G60" s="27" t="s">
        <v>90</v>
      </c>
      <c r="H60" s="64">
        <f t="shared" si="18"/>
        <v>0</v>
      </c>
      <c r="I60" s="64">
        <f t="shared" si="19"/>
        <v>0</v>
      </c>
      <c r="J60" s="64">
        <f t="shared" si="20"/>
        <v>0</v>
      </c>
      <c r="K60" s="64">
        <f t="shared" si="30"/>
        <v>1</v>
      </c>
      <c r="L60" s="64">
        <f t="shared" si="31"/>
        <v>0</v>
      </c>
      <c r="M60" s="64">
        <f t="shared" si="32"/>
        <v>0</v>
      </c>
      <c r="N60" s="63">
        <f t="shared" si="33"/>
        <v>1</v>
      </c>
      <c r="O60" s="63">
        <v>5</v>
      </c>
      <c r="P60" s="63">
        <f>+O60-N60</f>
        <v>4</v>
      </c>
      <c r="Q60" s="63"/>
      <c r="R60" s="63"/>
      <c r="S60" s="63"/>
      <c r="T60" s="83"/>
    </row>
    <row r="61" spans="1:20" s="5" customFormat="1" ht="14.5" x14ac:dyDescent="0.3">
      <c r="A61" s="8">
        <f t="shared" si="34"/>
        <v>40</v>
      </c>
      <c r="B61" s="9" t="s">
        <v>27</v>
      </c>
      <c r="C61" s="26"/>
      <c r="D61" s="26"/>
      <c r="E61" s="26"/>
      <c r="F61" s="26"/>
      <c r="G61" s="33"/>
      <c r="H61" s="64">
        <f t="shared" si="18"/>
        <v>0</v>
      </c>
      <c r="I61" s="64">
        <f t="shared" si="19"/>
        <v>0</v>
      </c>
      <c r="J61" s="64">
        <f t="shared" si="20"/>
        <v>0</v>
      </c>
      <c r="K61" s="64">
        <f t="shared" si="30"/>
        <v>0</v>
      </c>
      <c r="L61" s="64">
        <f t="shared" si="31"/>
        <v>0</v>
      </c>
      <c r="M61" s="64">
        <f t="shared" si="32"/>
        <v>0</v>
      </c>
      <c r="N61" s="63">
        <f t="shared" si="33"/>
        <v>0</v>
      </c>
      <c r="O61" s="63">
        <v>8</v>
      </c>
      <c r="P61" s="63">
        <f t="shared" si="2"/>
        <v>8</v>
      </c>
      <c r="Q61" s="63"/>
      <c r="R61" s="63"/>
      <c r="S61" s="63"/>
      <c r="T61" s="83"/>
    </row>
    <row r="62" spans="1:20" s="5" customFormat="1" ht="14.5" x14ac:dyDescent="0.3">
      <c r="A62" s="8">
        <f t="shared" si="34"/>
        <v>41</v>
      </c>
      <c r="B62" s="9" t="s">
        <v>41</v>
      </c>
      <c r="C62" s="26"/>
      <c r="D62" s="26"/>
      <c r="E62" s="26"/>
      <c r="F62" s="26"/>
      <c r="G62" s="27" t="s">
        <v>90</v>
      </c>
      <c r="H62" s="64">
        <f t="shared" si="18"/>
        <v>0</v>
      </c>
      <c r="I62" s="64">
        <f t="shared" si="19"/>
        <v>0</v>
      </c>
      <c r="J62" s="64">
        <f t="shared" si="20"/>
        <v>0</v>
      </c>
      <c r="K62" s="64">
        <f t="shared" si="30"/>
        <v>0</v>
      </c>
      <c r="L62" s="64">
        <f t="shared" si="31"/>
        <v>0</v>
      </c>
      <c r="M62" s="64">
        <f t="shared" si="32"/>
        <v>0</v>
      </c>
      <c r="N62" s="63">
        <f t="shared" si="33"/>
        <v>0</v>
      </c>
      <c r="O62" s="63">
        <v>7</v>
      </c>
      <c r="P62" s="63">
        <f t="shared" si="2"/>
        <v>7</v>
      </c>
      <c r="Q62" s="63"/>
      <c r="R62" s="63"/>
      <c r="S62" s="63"/>
      <c r="T62" s="83"/>
    </row>
    <row r="63" spans="1:20" s="5" customFormat="1" ht="14.5" x14ac:dyDescent="0.3">
      <c r="A63" s="8">
        <f t="shared" si="34"/>
        <v>42</v>
      </c>
      <c r="B63" s="9" t="s">
        <v>28</v>
      </c>
      <c r="C63" s="26"/>
      <c r="D63" s="26"/>
      <c r="E63" s="26"/>
      <c r="F63" s="26"/>
      <c r="G63" s="27" t="s">
        <v>90</v>
      </c>
      <c r="H63" s="64">
        <f t="shared" si="18"/>
        <v>0</v>
      </c>
      <c r="I63" s="64">
        <f t="shared" si="19"/>
        <v>0</v>
      </c>
      <c r="J63" s="64">
        <f t="shared" si="20"/>
        <v>0</v>
      </c>
      <c r="K63" s="64">
        <f t="shared" si="30"/>
        <v>0</v>
      </c>
      <c r="L63" s="64">
        <f t="shared" si="31"/>
        <v>0</v>
      </c>
      <c r="M63" s="64">
        <f t="shared" si="32"/>
        <v>0</v>
      </c>
      <c r="N63" s="63">
        <f t="shared" si="33"/>
        <v>0</v>
      </c>
      <c r="O63" s="63">
        <v>7</v>
      </c>
      <c r="P63" s="63">
        <f t="shared" si="2"/>
        <v>7</v>
      </c>
      <c r="Q63" s="63"/>
      <c r="R63" s="63"/>
      <c r="S63" s="63"/>
      <c r="T63" s="83"/>
    </row>
    <row r="64" spans="1:20" s="5" customFormat="1" ht="14.5" x14ac:dyDescent="0.3">
      <c r="A64" s="8">
        <f t="shared" si="34"/>
        <v>43</v>
      </c>
      <c r="B64" s="9" t="s">
        <v>29</v>
      </c>
      <c r="C64" s="26"/>
      <c r="D64" s="26"/>
      <c r="E64" s="26"/>
      <c r="F64" s="27" t="s">
        <v>90</v>
      </c>
      <c r="G64" s="33"/>
      <c r="H64" s="64">
        <f t="shared" si="18"/>
        <v>0</v>
      </c>
      <c r="I64" s="64">
        <f t="shared" si="19"/>
        <v>0</v>
      </c>
      <c r="J64" s="64">
        <f t="shared" si="20"/>
        <v>0</v>
      </c>
      <c r="K64" s="64">
        <f t="shared" si="30"/>
        <v>0</v>
      </c>
      <c r="L64" s="64">
        <f t="shared" si="31"/>
        <v>0</v>
      </c>
      <c r="M64" s="64">
        <f t="shared" si="32"/>
        <v>0</v>
      </c>
      <c r="N64" s="63">
        <f t="shared" si="33"/>
        <v>0</v>
      </c>
      <c r="O64" s="63">
        <v>7</v>
      </c>
      <c r="P64" s="63">
        <f t="shared" si="2"/>
        <v>7</v>
      </c>
      <c r="Q64" s="63"/>
      <c r="R64" s="63"/>
      <c r="S64" s="63"/>
      <c r="T64" s="83"/>
    </row>
    <row r="65" spans="1:20" s="5" customFormat="1" ht="29" x14ac:dyDescent="0.3">
      <c r="A65" s="8">
        <f t="shared" si="34"/>
        <v>44</v>
      </c>
      <c r="B65" s="9" t="s">
        <v>26</v>
      </c>
      <c r="C65" s="26"/>
      <c r="D65" s="26"/>
      <c r="E65" s="26"/>
      <c r="F65" s="26"/>
      <c r="G65" s="33"/>
      <c r="H65" s="64">
        <f t="shared" si="18"/>
        <v>0</v>
      </c>
      <c r="I65" s="64">
        <f t="shared" si="19"/>
        <v>0</v>
      </c>
      <c r="J65" s="64">
        <f t="shared" si="20"/>
        <v>0</v>
      </c>
      <c r="K65" s="64">
        <f t="shared" si="30"/>
        <v>0</v>
      </c>
      <c r="L65" s="64">
        <f t="shared" si="31"/>
        <v>0</v>
      </c>
      <c r="M65" s="64">
        <f t="shared" si="32"/>
        <v>0</v>
      </c>
      <c r="N65" s="63">
        <f t="shared" si="33"/>
        <v>0</v>
      </c>
      <c r="O65" s="63">
        <v>7</v>
      </c>
      <c r="P65" s="63">
        <f>+O65-N65</f>
        <v>7</v>
      </c>
      <c r="Q65" s="63"/>
      <c r="R65" s="63"/>
      <c r="S65" s="63"/>
      <c r="T65" s="83"/>
    </row>
    <row r="66" spans="1:20" s="5" customFormat="1" ht="43.5" x14ac:dyDescent="0.3">
      <c r="A66" s="8">
        <f t="shared" si="34"/>
        <v>45</v>
      </c>
      <c r="B66" s="9" t="s">
        <v>42</v>
      </c>
      <c r="C66" s="26"/>
      <c r="D66" s="26"/>
      <c r="E66" s="26"/>
      <c r="F66" s="26"/>
      <c r="G66" s="32"/>
      <c r="H66" s="64">
        <f t="shared" si="18"/>
        <v>0</v>
      </c>
      <c r="I66" s="64">
        <f t="shared" si="19"/>
        <v>0</v>
      </c>
      <c r="J66" s="64">
        <f t="shared" si="20"/>
        <v>0</v>
      </c>
      <c r="K66" s="64">
        <f t="shared" si="30"/>
        <v>0</v>
      </c>
      <c r="L66" s="64">
        <f t="shared" si="31"/>
        <v>0</v>
      </c>
      <c r="M66" s="64">
        <f t="shared" si="32"/>
        <v>0</v>
      </c>
      <c r="N66" s="63">
        <f t="shared" si="33"/>
        <v>0</v>
      </c>
      <c r="O66" s="63">
        <v>8</v>
      </c>
      <c r="P66" s="63">
        <f t="shared" ref="P66:P81" si="35">+O66-N66</f>
        <v>8</v>
      </c>
      <c r="Q66" s="63"/>
      <c r="R66" s="63"/>
      <c r="S66" s="63"/>
      <c r="T66" s="83"/>
    </row>
    <row r="67" spans="1:20" s="5" customFormat="1" ht="30" customHeight="1" x14ac:dyDescent="0.3">
      <c r="A67" s="8">
        <f t="shared" si="34"/>
        <v>46</v>
      </c>
      <c r="B67" s="9" t="s">
        <v>30</v>
      </c>
      <c r="C67" s="26"/>
      <c r="D67" s="26"/>
      <c r="E67" s="26"/>
      <c r="F67" s="26"/>
      <c r="G67" s="32"/>
      <c r="H67" s="64">
        <f t="shared" si="18"/>
        <v>0</v>
      </c>
      <c r="I67" s="64">
        <f t="shared" si="19"/>
        <v>0</v>
      </c>
      <c r="J67" s="64">
        <f t="shared" si="20"/>
        <v>0</v>
      </c>
      <c r="K67" s="64">
        <f t="shared" si="30"/>
        <v>0</v>
      </c>
      <c r="L67" s="64">
        <f t="shared" si="31"/>
        <v>0</v>
      </c>
      <c r="M67" s="64">
        <f t="shared" si="32"/>
        <v>0</v>
      </c>
      <c r="N67" s="63">
        <f t="shared" si="33"/>
        <v>0</v>
      </c>
      <c r="O67" s="63">
        <v>8</v>
      </c>
      <c r="P67" s="63">
        <f t="shared" si="35"/>
        <v>8</v>
      </c>
      <c r="Q67" s="63"/>
      <c r="R67" s="63"/>
      <c r="S67" s="63"/>
      <c r="T67" s="83"/>
    </row>
    <row r="68" spans="1:20" s="5" customFormat="1" ht="29" x14ac:dyDescent="0.3">
      <c r="A68" s="8">
        <f t="shared" si="34"/>
        <v>47</v>
      </c>
      <c r="B68" s="9" t="s">
        <v>31</v>
      </c>
      <c r="C68" s="26"/>
      <c r="D68" s="27" t="s">
        <v>90</v>
      </c>
      <c r="E68" s="26"/>
      <c r="F68" s="26"/>
      <c r="G68" s="27" t="s">
        <v>90</v>
      </c>
      <c r="H68" s="64">
        <f t="shared" si="18"/>
        <v>0</v>
      </c>
      <c r="I68" s="64">
        <f t="shared" si="19"/>
        <v>0</v>
      </c>
      <c r="J68" s="64">
        <f t="shared" si="20"/>
        <v>0</v>
      </c>
      <c r="K68" s="64">
        <f t="shared" si="30"/>
        <v>1</v>
      </c>
      <c r="L68" s="64">
        <f t="shared" si="31"/>
        <v>0</v>
      </c>
      <c r="M68" s="64">
        <f t="shared" si="32"/>
        <v>0</v>
      </c>
      <c r="N68" s="63">
        <f t="shared" si="33"/>
        <v>1</v>
      </c>
      <c r="O68" s="63">
        <v>6</v>
      </c>
      <c r="P68" s="63">
        <f>+O68-N68</f>
        <v>5</v>
      </c>
      <c r="Q68" s="63"/>
      <c r="R68" s="63"/>
      <c r="S68" s="63"/>
      <c r="T68" s="83"/>
    </row>
    <row r="69" spans="1:20" s="5" customFormat="1" ht="58" x14ac:dyDescent="0.3">
      <c r="A69" s="8">
        <f t="shared" si="34"/>
        <v>48</v>
      </c>
      <c r="B69" s="30" t="s">
        <v>111</v>
      </c>
      <c r="C69" s="26"/>
      <c r="D69" s="27" t="s">
        <v>90</v>
      </c>
      <c r="E69" s="26"/>
      <c r="F69" s="27" t="s">
        <v>90</v>
      </c>
      <c r="G69" s="32"/>
      <c r="H69" s="64">
        <f t="shared" si="18"/>
        <v>0</v>
      </c>
      <c r="I69" s="64">
        <f t="shared" si="19"/>
        <v>0</v>
      </c>
      <c r="J69" s="64">
        <f t="shared" si="20"/>
        <v>0</v>
      </c>
      <c r="K69" s="64">
        <f t="shared" si="30"/>
        <v>1</v>
      </c>
      <c r="L69" s="64">
        <f t="shared" si="31"/>
        <v>0</v>
      </c>
      <c r="M69" s="64">
        <f t="shared" si="32"/>
        <v>0</v>
      </c>
      <c r="N69" s="63">
        <f t="shared" si="33"/>
        <v>1</v>
      </c>
      <c r="O69" s="63">
        <v>6</v>
      </c>
      <c r="P69" s="63">
        <f>+O69-N69</f>
        <v>5</v>
      </c>
      <c r="Q69" s="63"/>
      <c r="R69" s="63"/>
      <c r="S69" s="63"/>
      <c r="T69" s="83"/>
    </row>
    <row r="70" spans="1:20" s="5" customFormat="1" ht="29" x14ac:dyDescent="0.3">
      <c r="A70" s="8">
        <f t="shared" si="34"/>
        <v>49</v>
      </c>
      <c r="B70" s="43" t="s">
        <v>98</v>
      </c>
      <c r="C70" s="26"/>
      <c r="D70" s="27" t="s">
        <v>90</v>
      </c>
      <c r="E70" s="26"/>
      <c r="F70" s="27" t="s">
        <v>90</v>
      </c>
      <c r="G70" s="32"/>
      <c r="H70" s="64">
        <f t="shared" si="18"/>
        <v>0</v>
      </c>
      <c r="I70" s="64">
        <f t="shared" si="19"/>
        <v>0</v>
      </c>
      <c r="J70" s="64">
        <f t="shared" si="20"/>
        <v>0</v>
      </c>
      <c r="K70" s="64">
        <f t="shared" si="30"/>
        <v>1</v>
      </c>
      <c r="L70" s="64">
        <f t="shared" si="31"/>
        <v>0</v>
      </c>
      <c r="M70" s="64">
        <f t="shared" si="32"/>
        <v>0</v>
      </c>
      <c r="N70" s="63">
        <f t="shared" si="33"/>
        <v>1</v>
      </c>
      <c r="O70" s="63">
        <v>6</v>
      </c>
      <c r="P70" s="63">
        <f>+O70-N70</f>
        <v>5</v>
      </c>
      <c r="Q70" s="63"/>
      <c r="R70" s="63"/>
      <c r="S70" s="63"/>
      <c r="T70" s="83"/>
    </row>
    <row r="71" spans="1:20" s="5" customFormat="1" ht="14.5" x14ac:dyDescent="0.3">
      <c r="A71" s="8">
        <f t="shared" si="34"/>
        <v>50</v>
      </c>
      <c r="B71" s="10" t="s">
        <v>32</v>
      </c>
      <c r="C71" s="44"/>
      <c r="D71" s="45" t="s">
        <v>90</v>
      </c>
      <c r="E71" s="44"/>
      <c r="F71" s="26"/>
      <c r="G71" s="45" t="s">
        <v>90</v>
      </c>
      <c r="H71" s="64">
        <f t="shared" si="18"/>
        <v>0</v>
      </c>
      <c r="I71" s="64">
        <f t="shared" si="19"/>
        <v>0</v>
      </c>
      <c r="J71" s="64">
        <f t="shared" si="20"/>
        <v>0</v>
      </c>
      <c r="K71" s="64">
        <f t="shared" si="30"/>
        <v>1</v>
      </c>
      <c r="L71" s="64">
        <f t="shared" si="31"/>
        <v>0</v>
      </c>
      <c r="M71" s="64">
        <f t="shared" si="32"/>
        <v>0</v>
      </c>
      <c r="N71" s="63">
        <f t="shared" si="33"/>
        <v>1</v>
      </c>
      <c r="O71" s="63">
        <v>6</v>
      </c>
      <c r="P71" s="63">
        <f t="shared" si="35"/>
        <v>5</v>
      </c>
      <c r="Q71" s="63"/>
      <c r="R71" s="63"/>
      <c r="S71" s="63"/>
      <c r="T71" s="83"/>
    </row>
    <row r="72" spans="1:20" s="5" customFormat="1" ht="14.5" x14ac:dyDescent="0.3">
      <c r="A72" s="8"/>
      <c r="B72" s="7" t="s">
        <v>5</v>
      </c>
      <c r="C72" s="54"/>
      <c r="D72" s="54"/>
      <c r="E72" s="54"/>
      <c r="F72" s="54"/>
      <c r="G72" s="55"/>
      <c r="H72" s="63"/>
      <c r="I72" s="63"/>
      <c r="J72" s="63"/>
      <c r="K72" s="63"/>
      <c r="L72" s="63"/>
      <c r="M72" s="63"/>
      <c r="N72" s="63"/>
      <c r="O72" s="63"/>
      <c r="P72" s="63"/>
      <c r="Q72" s="63"/>
      <c r="R72" s="63"/>
      <c r="S72" s="63"/>
      <c r="T72" s="83"/>
    </row>
    <row r="73" spans="1:20" s="5" customFormat="1" ht="14.5" x14ac:dyDescent="0.3">
      <c r="A73" s="8">
        <f>A71+1</f>
        <v>51</v>
      </c>
      <c r="B73" s="9" t="s">
        <v>65</v>
      </c>
      <c r="C73" s="25"/>
      <c r="D73" s="25"/>
      <c r="E73" s="25"/>
      <c r="F73" s="25"/>
      <c r="G73" s="31"/>
      <c r="H73" s="64">
        <f t="shared" si="18"/>
        <v>0</v>
      </c>
      <c r="I73" s="64">
        <f t="shared" si="19"/>
        <v>0</v>
      </c>
      <c r="J73" s="64">
        <f t="shared" si="20"/>
        <v>0</v>
      </c>
      <c r="K73" s="64">
        <f t="shared" ref="K73:K74" si="36">IF(OR(D73="",D73="no"),0,IF(D73="yes",2,1))</f>
        <v>0</v>
      </c>
      <c r="L73" s="64">
        <f t="shared" ref="L73:L74" si="37">IF(AND(C73="Yes",OR(D73="Yes",D73="Not Applicable")),2,0)</f>
        <v>0</v>
      </c>
      <c r="M73" s="64">
        <f t="shared" ref="M73:M74" si="38">IF(G73="yes",1,0)</f>
        <v>0</v>
      </c>
      <c r="N73" s="63">
        <f t="shared" ref="N73:N74" si="39">SUM(H73:M73)</f>
        <v>0</v>
      </c>
      <c r="O73" s="63">
        <v>3</v>
      </c>
      <c r="P73" s="63">
        <f>+O73-N73</f>
        <v>3</v>
      </c>
      <c r="Q73" s="63"/>
      <c r="R73" s="63"/>
      <c r="S73" s="63"/>
      <c r="T73" s="83"/>
    </row>
    <row r="74" spans="1:20" s="5" customFormat="1" ht="14.5" x14ac:dyDescent="0.3">
      <c r="A74" s="8">
        <f t="shared" si="34"/>
        <v>52</v>
      </c>
      <c r="B74" s="10" t="s">
        <v>67</v>
      </c>
      <c r="C74" s="48"/>
      <c r="D74" s="48"/>
      <c r="E74" s="48"/>
      <c r="F74" s="25"/>
      <c r="G74" s="49"/>
      <c r="H74" s="64">
        <f t="shared" si="18"/>
        <v>0</v>
      </c>
      <c r="I74" s="64">
        <f t="shared" si="19"/>
        <v>0</v>
      </c>
      <c r="J74" s="64">
        <f t="shared" si="20"/>
        <v>0</v>
      </c>
      <c r="K74" s="64">
        <f t="shared" si="36"/>
        <v>0</v>
      </c>
      <c r="L74" s="64">
        <f t="shared" si="37"/>
        <v>0</v>
      </c>
      <c r="M74" s="64">
        <f t="shared" si="38"/>
        <v>0</v>
      </c>
      <c r="N74" s="63">
        <f t="shared" si="39"/>
        <v>0</v>
      </c>
      <c r="O74" s="63">
        <v>3</v>
      </c>
      <c r="P74" s="63">
        <f>+O74-N74</f>
        <v>3</v>
      </c>
      <c r="Q74" s="63"/>
      <c r="R74" s="63"/>
      <c r="S74" s="63"/>
      <c r="T74" s="83"/>
    </row>
    <row r="75" spans="1:20" s="5" customFormat="1" ht="14.5" x14ac:dyDescent="0.3">
      <c r="A75" s="8"/>
      <c r="B75" s="18" t="s">
        <v>105</v>
      </c>
      <c r="C75" s="59"/>
      <c r="D75" s="59"/>
      <c r="E75" s="59"/>
      <c r="F75" s="59"/>
      <c r="G75" s="60"/>
      <c r="H75" s="63"/>
      <c r="I75" s="63"/>
      <c r="J75" s="63"/>
      <c r="K75" s="63"/>
      <c r="L75" s="63"/>
      <c r="M75" s="63"/>
      <c r="N75" s="63"/>
      <c r="O75" s="63"/>
      <c r="P75" s="63">
        <f t="shared" si="35"/>
        <v>0</v>
      </c>
      <c r="Q75" s="63"/>
      <c r="R75" s="63"/>
      <c r="S75" s="63"/>
      <c r="T75" s="83"/>
    </row>
    <row r="76" spans="1:20" s="5" customFormat="1" ht="61.5" customHeight="1" x14ac:dyDescent="0.3">
      <c r="A76" s="8">
        <f>A74+1</f>
        <v>53</v>
      </c>
      <c r="B76" s="9" t="s">
        <v>12</v>
      </c>
      <c r="C76" s="26"/>
      <c r="D76" s="26"/>
      <c r="E76" s="26"/>
      <c r="F76" s="26"/>
      <c r="G76" s="32"/>
      <c r="H76" s="64">
        <f t="shared" si="18"/>
        <v>0</v>
      </c>
      <c r="I76" s="64">
        <f t="shared" si="19"/>
        <v>0</v>
      </c>
      <c r="J76" s="64">
        <f t="shared" si="20"/>
        <v>0</v>
      </c>
      <c r="K76" s="64">
        <f t="shared" ref="K76:K81" si="40">IF(OR(D76="",D76="no"),0,IF(D76="yes",2,1))</f>
        <v>0</v>
      </c>
      <c r="L76" s="64">
        <f t="shared" ref="L76:L81" si="41">IF(AND(C76="Yes",OR(D76="Yes",D76="Not Applicable")),2,0)</f>
        <v>0</v>
      </c>
      <c r="M76" s="64">
        <f t="shared" ref="M76:M81" si="42">IF(G76="yes",1,0)</f>
        <v>0</v>
      </c>
      <c r="N76" s="63">
        <f t="shared" ref="N76:N81" si="43">SUM(H76:M76)</f>
        <v>0</v>
      </c>
      <c r="O76" s="63">
        <v>7</v>
      </c>
      <c r="P76" s="63">
        <f>+O76-N76</f>
        <v>7</v>
      </c>
      <c r="Q76" s="63"/>
      <c r="R76" s="63"/>
      <c r="S76" s="63"/>
      <c r="T76" s="83"/>
    </row>
    <row r="77" spans="1:20" s="5" customFormat="1" ht="29" x14ac:dyDescent="0.3">
      <c r="A77" s="8">
        <f>A76+1</f>
        <v>54</v>
      </c>
      <c r="B77" s="9" t="s">
        <v>35</v>
      </c>
      <c r="C77" s="26"/>
      <c r="D77" s="26"/>
      <c r="E77" s="26"/>
      <c r="F77" s="26"/>
      <c r="G77" s="32"/>
      <c r="H77" s="64">
        <f t="shared" si="18"/>
        <v>0</v>
      </c>
      <c r="I77" s="64">
        <f t="shared" si="19"/>
        <v>0</v>
      </c>
      <c r="J77" s="64">
        <f t="shared" si="20"/>
        <v>0</v>
      </c>
      <c r="K77" s="64">
        <f t="shared" si="40"/>
        <v>0</v>
      </c>
      <c r="L77" s="64">
        <f t="shared" si="41"/>
        <v>0</v>
      </c>
      <c r="M77" s="64">
        <f t="shared" si="42"/>
        <v>0</v>
      </c>
      <c r="N77" s="63">
        <f t="shared" si="43"/>
        <v>0</v>
      </c>
      <c r="O77" s="63">
        <v>8</v>
      </c>
      <c r="P77" s="63">
        <f t="shared" si="35"/>
        <v>8</v>
      </c>
      <c r="Q77" s="63"/>
      <c r="R77" s="63"/>
      <c r="S77" s="63"/>
      <c r="T77" s="83"/>
    </row>
    <row r="78" spans="1:20" s="5" customFormat="1" ht="29" x14ac:dyDescent="0.3">
      <c r="A78" s="8">
        <f>+A77+1</f>
        <v>55</v>
      </c>
      <c r="B78" s="9" t="s">
        <v>44</v>
      </c>
      <c r="C78" s="26"/>
      <c r="D78" s="26"/>
      <c r="E78" s="26"/>
      <c r="F78" s="26"/>
      <c r="G78" s="27" t="s">
        <v>90</v>
      </c>
      <c r="H78" s="64">
        <f t="shared" si="18"/>
        <v>0</v>
      </c>
      <c r="I78" s="64">
        <f t="shared" si="19"/>
        <v>0</v>
      </c>
      <c r="J78" s="64">
        <f t="shared" si="20"/>
        <v>0</v>
      </c>
      <c r="K78" s="64">
        <f t="shared" si="40"/>
        <v>0</v>
      </c>
      <c r="L78" s="64">
        <f t="shared" si="41"/>
        <v>0</v>
      </c>
      <c r="M78" s="64">
        <f t="shared" si="42"/>
        <v>0</v>
      </c>
      <c r="N78" s="63">
        <f t="shared" si="43"/>
        <v>0</v>
      </c>
      <c r="O78" s="63">
        <v>7</v>
      </c>
      <c r="P78" s="63">
        <f t="shared" si="35"/>
        <v>7</v>
      </c>
      <c r="Q78" s="63"/>
      <c r="R78" s="63"/>
      <c r="S78" s="63"/>
      <c r="T78" s="83"/>
    </row>
    <row r="79" spans="1:20" s="5" customFormat="1" ht="14.5" x14ac:dyDescent="0.3">
      <c r="A79" s="8">
        <f t="shared" ref="A79:A81" si="44">+A78+1</f>
        <v>56</v>
      </c>
      <c r="B79" s="9" t="s">
        <v>36</v>
      </c>
      <c r="C79" s="26"/>
      <c r="D79" s="26"/>
      <c r="E79" s="26"/>
      <c r="F79" s="26"/>
      <c r="G79" s="27" t="s">
        <v>90</v>
      </c>
      <c r="H79" s="64">
        <f t="shared" si="18"/>
        <v>0</v>
      </c>
      <c r="I79" s="64">
        <f t="shared" si="19"/>
        <v>0</v>
      </c>
      <c r="J79" s="64">
        <f t="shared" si="20"/>
        <v>0</v>
      </c>
      <c r="K79" s="64">
        <f t="shared" si="40"/>
        <v>0</v>
      </c>
      <c r="L79" s="64">
        <f t="shared" si="41"/>
        <v>0</v>
      </c>
      <c r="M79" s="64">
        <f t="shared" si="42"/>
        <v>0</v>
      </c>
      <c r="N79" s="63">
        <f t="shared" si="43"/>
        <v>0</v>
      </c>
      <c r="O79" s="63">
        <v>7</v>
      </c>
      <c r="P79" s="63">
        <f t="shared" si="35"/>
        <v>7</v>
      </c>
      <c r="Q79" s="63"/>
      <c r="R79" s="63"/>
      <c r="S79" s="63"/>
      <c r="T79" s="83"/>
    </row>
    <row r="80" spans="1:20" s="5" customFormat="1" ht="43.5" x14ac:dyDescent="0.3">
      <c r="A80" s="8">
        <f t="shared" si="44"/>
        <v>57</v>
      </c>
      <c r="B80" s="9" t="s">
        <v>45</v>
      </c>
      <c r="C80" s="26"/>
      <c r="D80" s="26"/>
      <c r="E80" s="26"/>
      <c r="F80" s="26"/>
      <c r="G80" s="27" t="s">
        <v>90</v>
      </c>
      <c r="H80" s="64">
        <f t="shared" si="18"/>
        <v>0</v>
      </c>
      <c r="I80" s="64">
        <f t="shared" si="19"/>
        <v>0</v>
      </c>
      <c r="J80" s="64">
        <f t="shared" si="20"/>
        <v>0</v>
      </c>
      <c r="K80" s="64">
        <f t="shared" si="40"/>
        <v>0</v>
      </c>
      <c r="L80" s="64">
        <f t="shared" si="41"/>
        <v>0</v>
      </c>
      <c r="M80" s="64">
        <f t="shared" si="42"/>
        <v>0</v>
      </c>
      <c r="N80" s="63">
        <f t="shared" si="43"/>
        <v>0</v>
      </c>
      <c r="O80" s="63">
        <v>7</v>
      </c>
      <c r="P80" s="63">
        <f t="shared" si="35"/>
        <v>7</v>
      </c>
      <c r="Q80" s="63"/>
      <c r="R80" s="63"/>
      <c r="S80" s="63"/>
      <c r="T80" s="83"/>
    </row>
    <row r="81" spans="1:20" s="5" customFormat="1" ht="15" customHeight="1" thickBot="1" x14ac:dyDescent="0.35">
      <c r="A81" s="19">
        <f t="shared" si="44"/>
        <v>58</v>
      </c>
      <c r="B81" s="20" t="s">
        <v>37</v>
      </c>
      <c r="C81" s="38"/>
      <c r="D81" s="38"/>
      <c r="E81" s="38"/>
      <c r="F81" s="38"/>
      <c r="G81" s="34" t="s">
        <v>90</v>
      </c>
      <c r="H81" s="64">
        <f t="shared" si="18"/>
        <v>0</v>
      </c>
      <c r="I81" s="64">
        <f t="shared" si="19"/>
        <v>0</v>
      </c>
      <c r="J81" s="64">
        <f t="shared" si="20"/>
        <v>0</v>
      </c>
      <c r="K81" s="64">
        <f t="shared" si="40"/>
        <v>0</v>
      </c>
      <c r="L81" s="64">
        <f t="shared" si="41"/>
        <v>0</v>
      </c>
      <c r="M81" s="64">
        <f t="shared" si="42"/>
        <v>0</v>
      </c>
      <c r="N81" s="63">
        <f t="shared" si="43"/>
        <v>0</v>
      </c>
      <c r="O81" s="63">
        <v>7</v>
      </c>
      <c r="P81" s="63">
        <f t="shared" si="35"/>
        <v>7</v>
      </c>
      <c r="Q81" s="63"/>
      <c r="R81" s="63"/>
      <c r="S81" s="63"/>
      <c r="T81" s="83"/>
    </row>
    <row r="82" spans="1:20" ht="0.25" customHeight="1" x14ac:dyDescent="0.3">
      <c r="A82" s="63"/>
      <c r="B82" s="70"/>
      <c r="C82" s="71"/>
      <c r="D82" s="71"/>
      <c r="E82" s="72"/>
      <c r="F82" s="71"/>
      <c r="G82" s="73"/>
      <c r="H82" s="63">
        <f>SUM(H17:H81)</f>
        <v>0</v>
      </c>
      <c r="I82" s="63">
        <f t="shared" ref="I82:O82" si="45">SUM(I17:I81)</f>
        <v>0</v>
      </c>
      <c r="J82" s="63">
        <f t="shared" si="45"/>
        <v>0</v>
      </c>
      <c r="K82" s="63">
        <f t="shared" si="45"/>
        <v>10</v>
      </c>
      <c r="L82" s="63">
        <f t="shared" si="45"/>
        <v>0</v>
      </c>
      <c r="M82" s="63">
        <f t="shared" si="45"/>
        <v>0</v>
      </c>
      <c r="N82" s="63">
        <f t="shared" si="45"/>
        <v>10</v>
      </c>
      <c r="O82" s="63">
        <f t="shared" si="45"/>
        <v>367</v>
      </c>
      <c r="P82" s="63">
        <f>+O82-N82</f>
        <v>357</v>
      </c>
      <c r="Q82" s="63"/>
      <c r="R82" s="63"/>
      <c r="S82" s="63"/>
    </row>
    <row r="83" spans="1:20" ht="0.25" customHeight="1" x14ac:dyDescent="0.3">
      <c r="A83" s="63"/>
      <c r="B83" s="70"/>
      <c r="C83" s="71"/>
      <c r="D83" s="71"/>
      <c r="E83" s="72"/>
      <c r="F83" s="71"/>
      <c r="G83" s="75"/>
      <c r="H83" s="65">
        <v>56</v>
      </c>
      <c r="I83" s="65">
        <v>55</v>
      </c>
      <c r="J83" s="65">
        <v>38</v>
      </c>
      <c r="K83" s="65">
        <v>94</v>
      </c>
      <c r="L83" s="65">
        <v>104</v>
      </c>
      <c r="M83" s="65">
        <v>20</v>
      </c>
      <c r="N83" s="65">
        <v>367</v>
      </c>
      <c r="O83" s="65">
        <v>367</v>
      </c>
      <c r="P83" s="63"/>
      <c r="Q83" s="63"/>
      <c r="R83" s="63"/>
      <c r="S83" s="63"/>
    </row>
    <row r="84" spans="1:20" ht="0.25" customHeight="1" x14ac:dyDescent="0.3">
      <c r="A84" s="63"/>
      <c r="B84" s="70"/>
      <c r="C84" s="71"/>
      <c r="D84" s="71"/>
      <c r="E84" s="72"/>
      <c r="F84" s="71"/>
      <c r="G84" s="73"/>
      <c r="H84" s="66">
        <f>+H82/H83</f>
        <v>0</v>
      </c>
      <c r="I84" s="66">
        <f>+I82/I83</f>
        <v>0</v>
      </c>
      <c r="J84" s="66">
        <f t="shared" ref="J84:O84" si="46">+J82/J83</f>
        <v>0</v>
      </c>
      <c r="K84" s="66">
        <f t="shared" si="46"/>
        <v>0.10638297872340426</v>
      </c>
      <c r="L84" s="66">
        <f t="shared" si="46"/>
        <v>0</v>
      </c>
      <c r="M84" s="66">
        <f t="shared" si="46"/>
        <v>0</v>
      </c>
      <c r="N84" s="66">
        <f t="shared" si="46"/>
        <v>2.7247956403269755E-2</v>
      </c>
      <c r="O84" s="66">
        <f t="shared" si="46"/>
        <v>1</v>
      </c>
      <c r="P84" s="63"/>
      <c r="Q84" s="63"/>
      <c r="R84" s="63"/>
      <c r="S84" s="63"/>
    </row>
    <row r="85" spans="1:20" ht="0.25" customHeight="1" x14ac:dyDescent="0.3">
      <c r="A85" s="63"/>
      <c r="B85" s="70"/>
      <c r="C85" s="71"/>
      <c r="D85" s="71"/>
      <c r="E85" s="72"/>
      <c r="F85" s="71"/>
      <c r="G85" s="73" t="s">
        <v>79</v>
      </c>
      <c r="H85" s="66">
        <f>IF(H84&lt;0.4,H84,"")</f>
        <v>0</v>
      </c>
      <c r="I85" s="66">
        <f t="shared" ref="I85:O85" si="47">IF(I84&lt;0.4,I84,"")</f>
        <v>0</v>
      </c>
      <c r="J85" s="66">
        <f t="shared" si="47"/>
        <v>0</v>
      </c>
      <c r="K85" s="66">
        <f t="shared" si="47"/>
        <v>0.10638297872340426</v>
      </c>
      <c r="L85" s="66">
        <f t="shared" si="47"/>
        <v>0</v>
      </c>
      <c r="M85" s="66">
        <f t="shared" si="47"/>
        <v>0</v>
      </c>
      <c r="N85" s="66">
        <f t="shared" si="47"/>
        <v>2.7247956403269755E-2</v>
      </c>
      <c r="O85" s="66" t="str">
        <f t="shared" si="47"/>
        <v/>
      </c>
      <c r="P85" s="63"/>
      <c r="Q85" s="63"/>
      <c r="R85" s="63"/>
      <c r="S85" s="63"/>
    </row>
    <row r="86" spans="1:20" ht="0.25" customHeight="1" x14ac:dyDescent="0.3">
      <c r="A86" s="63"/>
      <c r="B86" s="70"/>
      <c r="C86" s="71"/>
      <c r="D86" s="71"/>
      <c r="E86" s="72"/>
      <c r="F86" s="71"/>
      <c r="G86" s="73" t="s">
        <v>80</v>
      </c>
      <c r="H86" s="66" t="str">
        <f>IF(AND(H84&gt;=0.4,H84&lt;0.8),H84,"")</f>
        <v/>
      </c>
      <c r="I86" s="66" t="str">
        <f t="shared" ref="I86:O86" si="48">IF(AND(I84&gt;=0.4,I84&lt;0.8),I84,"")</f>
        <v/>
      </c>
      <c r="J86" s="66" t="str">
        <f t="shared" si="48"/>
        <v/>
      </c>
      <c r="K86" s="66" t="str">
        <f t="shared" si="48"/>
        <v/>
      </c>
      <c r="L86" s="66" t="str">
        <f t="shared" si="48"/>
        <v/>
      </c>
      <c r="M86" s="66" t="str">
        <f t="shared" si="48"/>
        <v/>
      </c>
      <c r="N86" s="66" t="str">
        <f t="shared" si="48"/>
        <v/>
      </c>
      <c r="O86" s="66" t="str">
        <f t="shared" si="48"/>
        <v/>
      </c>
      <c r="P86" s="63"/>
      <c r="Q86" s="63"/>
      <c r="R86" s="63"/>
      <c r="S86" s="63"/>
    </row>
    <row r="87" spans="1:20" ht="0.25" customHeight="1" x14ac:dyDescent="0.3">
      <c r="A87" s="63"/>
      <c r="B87" s="70"/>
      <c r="C87" s="71"/>
      <c r="D87" s="71"/>
      <c r="E87" s="72"/>
      <c r="F87" s="71"/>
      <c r="G87" s="73" t="s">
        <v>81</v>
      </c>
      <c r="H87" s="66" t="str">
        <f>IF(H84&gt;=0.8,H84,"")</f>
        <v/>
      </c>
      <c r="I87" s="66" t="str">
        <f t="shared" ref="I87:O87" si="49">IF(I84&gt;=0.8,I84,"")</f>
        <v/>
      </c>
      <c r="J87" s="66" t="str">
        <f t="shared" si="49"/>
        <v/>
      </c>
      <c r="K87" s="66" t="str">
        <f t="shared" si="49"/>
        <v/>
      </c>
      <c r="L87" s="66" t="str">
        <f t="shared" si="49"/>
        <v/>
      </c>
      <c r="M87" s="66" t="str">
        <f t="shared" si="49"/>
        <v/>
      </c>
      <c r="N87" s="66" t="str">
        <f t="shared" si="49"/>
        <v/>
      </c>
      <c r="O87" s="66">
        <f t="shared" si="49"/>
        <v>1</v>
      </c>
      <c r="P87" s="63"/>
      <c r="Q87" s="63"/>
      <c r="R87" s="63"/>
      <c r="S87" s="63"/>
    </row>
    <row r="88" spans="1:20" ht="0.25" customHeight="1" x14ac:dyDescent="0.3">
      <c r="A88" s="63"/>
      <c r="B88" s="70"/>
      <c r="C88" s="71"/>
      <c r="D88" s="71"/>
      <c r="E88" s="72"/>
      <c r="F88" s="71"/>
      <c r="G88" s="73"/>
      <c r="H88" s="63"/>
      <c r="I88" s="63"/>
      <c r="J88" s="63"/>
      <c r="K88" s="63"/>
      <c r="L88" s="63"/>
      <c r="M88" s="63"/>
      <c r="N88" s="63"/>
      <c r="O88" s="63"/>
      <c r="P88" s="63"/>
      <c r="Q88" s="63"/>
      <c r="R88" s="63"/>
      <c r="S88" s="63"/>
    </row>
    <row r="89" spans="1:20" ht="0.25" customHeight="1" x14ac:dyDescent="0.3">
      <c r="A89" s="63"/>
      <c r="B89" s="70"/>
      <c r="C89" s="71"/>
      <c r="D89" s="71"/>
      <c r="E89" s="72"/>
      <c r="F89" s="71"/>
      <c r="G89" s="73"/>
      <c r="H89" s="63" t="s">
        <v>133</v>
      </c>
      <c r="I89" s="63" t="s">
        <v>134</v>
      </c>
      <c r="J89" s="63" t="s">
        <v>135</v>
      </c>
      <c r="K89" s="63" t="s">
        <v>107</v>
      </c>
      <c r="L89" s="63" t="s">
        <v>136</v>
      </c>
      <c r="M89" s="63" t="s">
        <v>137</v>
      </c>
      <c r="N89" s="63" t="s">
        <v>73</v>
      </c>
      <c r="O89" s="63" t="s">
        <v>74</v>
      </c>
      <c r="P89" s="63" t="s">
        <v>85</v>
      </c>
      <c r="Q89" s="67" t="s">
        <v>86</v>
      </c>
      <c r="R89" s="67" t="s">
        <v>87</v>
      </c>
      <c r="S89" s="67" t="s">
        <v>88</v>
      </c>
    </row>
    <row r="90" spans="1:20" ht="0.25" customHeight="1" x14ac:dyDescent="0.3">
      <c r="A90" s="63"/>
      <c r="B90" s="70"/>
      <c r="C90" s="71"/>
      <c r="D90" s="71"/>
      <c r="E90" s="72"/>
      <c r="F90" s="71"/>
      <c r="G90" s="73" t="s">
        <v>82</v>
      </c>
      <c r="H90" s="63">
        <f>SUM(H17:H27)</f>
        <v>0</v>
      </c>
      <c r="I90" s="63">
        <f t="shared" ref="I90:M90" si="50">SUM(I17:I27)</f>
        <v>0</v>
      </c>
      <c r="J90" s="63">
        <f t="shared" si="50"/>
        <v>0</v>
      </c>
      <c r="K90" s="63">
        <f t="shared" si="50"/>
        <v>0</v>
      </c>
      <c r="L90" s="63">
        <f t="shared" si="50"/>
        <v>0</v>
      </c>
      <c r="M90" s="63">
        <f t="shared" si="50"/>
        <v>0</v>
      </c>
      <c r="N90" s="63">
        <f>SUM(H90:M90)</f>
        <v>0</v>
      </c>
      <c r="O90" s="63">
        <f t="shared" ref="O90" si="51">SUM(O17:O27)</f>
        <v>70</v>
      </c>
      <c r="P90" s="66">
        <f>ROUND(N90/O90,2)</f>
        <v>0</v>
      </c>
      <c r="Q90" s="67">
        <f>IF(P90&lt;0.4,P90,"")</f>
        <v>0</v>
      </c>
      <c r="R90" s="67" t="str">
        <f>+IF(AND(P90&gt;=0.4,P90&lt;0.7),P90,"")</f>
        <v/>
      </c>
      <c r="S90" s="67" t="str">
        <f>IF(P90&gt;=0.7,P90,"")</f>
        <v/>
      </c>
    </row>
    <row r="91" spans="1:20" ht="0.25" customHeight="1" x14ac:dyDescent="0.3">
      <c r="A91" s="63"/>
      <c r="B91" s="70"/>
      <c r="C91" s="71"/>
      <c r="D91" s="71"/>
      <c r="E91" s="72"/>
      <c r="F91" s="71"/>
      <c r="G91" s="73" t="s">
        <v>104</v>
      </c>
      <c r="H91" s="63">
        <f>SUM(H29:H40)</f>
        <v>0</v>
      </c>
      <c r="I91" s="63">
        <f t="shared" ref="I91:M91" si="52">SUM(I29:I40)</f>
        <v>0</v>
      </c>
      <c r="J91" s="63">
        <f t="shared" si="52"/>
        <v>0</v>
      </c>
      <c r="K91" s="63">
        <f t="shared" si="52"/>
        <v>4</v>
      </c>
      <c r="L91" s="63">
        <f t="shared" si="52"/>
        <v>0</v>
      </c>
      <c r="M91" s="63">
        <f t="shared" si="52"/>
        <v>0</v>
      </c>
      <c r="N91" s="63">
        <f t="shared" ref="N91:N97" si="53">SUM(H91:M91)</f>
        <v>4</v>
      </c>
      <c r="O91" s="63">
        <f t="shared" ref="O91" si="54">SUM(O29:O40)</f>
        <v>79</v>
      </c>
      <c r="P91" s="66">
        <f>IF(N91&gt;4,ROUND(N91/O91,2),0%)</f>
        <v>0</v>
      </c>
      <c r="Q91" s="67">
        <f t="shared" ref="Q91:Q96" si="55">IF(P91&lt;0.4,P91,"")</f>
        <v>0</v>
      </c>
      <c r="R91" s="67" t="str">
        <f t="shared" ref="R91:R96" si="56">+IF(AND(P91&gt;=0.4,P91&lt;0.7),P91,"")</f>
        <v/>
      </c>
      <c r="S91" s="67" t="str">
        <f t="shared" ref="S91:S96" si="57">IF(P91&gt;=0.7,P91,"")</f>
        <v/>
      </c>
    </row>
    <row r="92" spans="1:20" ht="0.25" customHeight="1" x14ac:dyDescent="0.3">
      <c r="A92" s="63"/>
      <c r="B92" s="70"/>
      <c r="C92" s="71"/>
      <c r="D92" s="71"/>
      <c r="E92" s="72"/>
      <c r="F92" s="71"/>
      <c r="G92" s="73" t="s">
        <v>102</v>
      </c>
      <c r="H92" s="63">
        <f>SUM(H43:H48)</f>
        <v>0</v>
      </c>
      <c r="I92" s="63">
        <f t="shared" ref="I92:M92" si="58">SUM(I43:I48)</f>
        <v>0</v>
      </c>
      <c r="J92" s="63">
        <f t="shared" si="58"/>
        <v>0</v>
      </c>
      <c r="K92" s="63">
        <f t="shared" si="58"/>
        <v>1</v>
      </c>
      <c r="L92" s="63">
        <f t="shared" si="58"/>
        <v>0</v>
      </c>
      <c r="M92" s="63">
        <f t="shared" si="58"/>
        <v>0</v>
      </c>
      <c r="N92" s="63">
        <f t="shared" si="53"/>
        <v>1</v>
      </c>
      <c r="O92" s="63">
        <f t="shared" ref="O92" si="59">SUM(O43:O48)</f>
        <v>33</v>
      </c>
      <c r="P92" s="66">
        <f>IF(N92&gt;1,ROUND(N92/O92,2),0%)</f>
        <v>0</v>
      </c>
      <c r="Q92" s="67">
        <f t="shared" si="55"/>
        <v>0</v>
      </c>
      <c r="R92" s="67" t="str">
        <f t="shared" si="56"/>
        <v/>
      </c>
      <c r="S92" s="67" t="str">
        <f t="shared" si="57"/>
        <v/>
      </c>
    </row>
    <row r="93" spans="1:20" ht="0.25" customHeight="1" x14ac:dyDescent="0.3">
      <c r="A93" s="63"/>
      <c r="B93" s="70"/>
      <c r="C93" s="71"/>
      <c r="D93" s="71"/>
      <c r="E93" s="72"/>
      <c r="F93" s="71"/>
      <c r="G93" s="73" t="s">
        <v>101</v>
      </c>
      <c r="H93" s="63">
        <f>SUM(H50:H54)</f>
        <v>0</v>
      </c>
      <c r="I93" s="63">
        <f t="shared" ref="I93:M93" si="60">SUM(I50:I54)</f>
        <v>0</v>
      </c>
      <c r="J93" s="63">
        <f t="shared" si="60"/>
        <v>0</v>
      </c>
      <c r="K93" s="63">
        <f t="shared" si="60"/>
        <v>0</v>
      </c>
      <c r="L93" s="63">
        <f t="shared" si="60"/>
        <v>0</v>
      </c>
      <c r="M93" s="63">
        <f t="shared" si="60"/>
        <v>0</v>
      </c>
      <c r="N93" s="63">
        <f t="shared" si="53"/>
        <v>0</v>
      </c>
      <c r="O93" s="63">
        <f t="shared" ref="O93" si="61">SUM(O50:O54)</f>
        <v>27</v>
      </c>
      <c r="P93" s="66">
        <f t="shared" ref="P93:P96" si="62">ROUND(N93/O93,2)</f>
        <v>0</v>
      </c>
      <c r="Q93" s="67">
        <f t="shared" si="55"/>
        <v>0</v>
      </c>
      <c r="R93" s="67" t="str">
        <f t="shared" si="56"/>
        <v/>
      </c>
      <c r="S93" s="67" t="str">
        <f t="shared" si="57"/>
        <v/>
      </c>
    </row>
    <row r="94" spans="1:20" ht="0.25" customHeight="1" x14ac:dyDescent="0.3">
      <c r="A94" s="63"/>
      <c r="B94" s="70"/>
      <c r="C94" s="71"/>
      <c r="D94" s="71"/>
      <c r="E94" s="72"/>
      <c r="F94" s="71"/>
      <c r="G94" s="73" t="s">
        <v>117</v>
      </c>
      <c r="H94" s="63">
        <f>SUM(H56:H71)</f>
        <v>0</v>
      </c>
      <c r="I94" s="63">
        <f t="shared" ref="I94:M94" si="63">SUM(I56:I71)</f>
        <v>0</v>
      </c>
      <c r="J94" s="63">
        <f t="shared" si="63"/>
        <v>0</v>
      </c>
      <c r="K94" s="63">
        <f t="shared" si="63"/>
        <v>5</v>
      </c>
      <c r="L94" s="63">
        <f t="shared" si="63"/>
        <v>0</v>
      </c>
      <c r="M94" s="63">
        <f t="shared" si="63"/>
        <v>0</v>
      </c>
      <c r="N94" s="63">
        <f t="shared" si="53"/>
        <v>5</v>
      </c>
      <c r="O94" s="63">
        <f t="shared" ref="O94" si="64">SUM(O56:O71)</f>
        <v>109</v>
      </c>
      <c r="P94" s="66">
        <f>IF(N94&gt;5,ROUND(N94/O94,2),0%)</f>
        <v>0</v>
      </c>
      <c r="Q94" s="67">
        <f t="shared" si="55"/>
        <v>0</v>
      </c>
      <c r="R94" s="67" t="str">
        <f t="shared" si="56"/>
        <v/>
      </c>
      <c r="S94" s="67" t="str">
        <f t="shared" si="57"/>
        <v/>
      </c>
    </row>
    <row r="95" spans="1:20" ht="0.25" customHeight="1" x14ac:dyDescent="0.3">
      <c r="A95" s="63"/>
      <c r="B95" s="70"/>
      <c r="C95" s="71"/>
      <c r="D95" s="71"/>
      <c r="E95" s="72"/>
      <c r="F95" s="71"/>
      <c r="G95" s="73" t="s">
        <v>5</v>
      </c>
      <c r="H95" s="63">
        <f>SUM(H73:H74)</f>
        <v>0</v>
      </c>
      <c r="I95" s="63">
        <f t="shared" ref="I95:M95" si="65">SUM(I73:I74)</f>
        <v>0</v>
      </c>
      <c r="J95" s="63">
        <f t="shared" si="65"/>
        <v>0</v>
      </c>
      <c r="K95" s="63">
        <f t="shared" si="65"/>
        <v>0</v>
      </c>
      <c r="L95" s="63">
        <f t="shared" si="65"/>
        <v>0</v>
      </c>
      <c r="M95" s="63">
        <f t="shared" si="65"/>
        <v>0</v>
      </c>
      <c r="N95" s="63">
        <f t="shared" si="53"/>
        <v>0</v>
      </c>
      <c r="O95" s="63">
        <f t="shared" ref="O95" si="66">SUM(O73:O74)</f>
        <v>6</v>
      </c>
      <c r="P95" s="66">
        <f t="shared" si="62"/>
        <v>0</v>
      </c>
      <c r="Q95" s="67">
        <f t="shared" si="55"/>
        <v>0</v>
      </c>
      <c r="R95" s="67" t="str">
        <f t="shared" si="56"/>
        <v/>
      </c>
      <c r="S95" s="67" t="str">
        <f t="shared" si="57"/>
        <v/>
      </c>
    </row>
    <row r="96" spans="1:20" ht="0.25" customHeight="1" x14ac:dyDescent="0.3">
      <c r="A96" s="63"/>
      <c r="B96" s="70"/>
      <c r="C96" s="71"/>
      <c r="D96" s="71"/>
      <c r="E96" s="72"/>
      <c r="F96" s="71"/>
      <c r="G96" s="73" t="s">
        <v>105</v>
      </c>
      <c r="H96" s="63">
        <f>SUM(H76:H81)</f>
        <v>0</v>
      </c>
      <c r="I96" s="63">
        <f t="shared" ref="I96:M96" si="67">SUM(I76:I81)</f>
        <v>0</v>
      </c>
      <c r="J96" s="63">
        <f t="shared" si="67"/>
        <v>0</v>
      </c>
      <c r="K96" s="63">
        <f t="shared" si="67"/>
        <v>0</v>
      </c>
      <c r="L96" s="63">
        <f t="shared" si="67"/>
        <v>0</v>
      </c>
      <c r="M96" s="63">
        <f t="shared" si="67"/>
        <v>0</v>
      </c>
      <c r="N96" s="63">
        <f t="shared" si="53"/>
        <v>0</v>
      </c>
      <c r="O96" s="63">
        <f t="shared" ref="O96" si="68">SUM(O76:O81)</f>
        <v>43</v>
      </c>
      <c r="P96" s="66">
        <f t="shared" si="62"/>
        <v>0</v>
      </c>
      <c r="Q96" s="67">
        <f t="shared" si="55"/>
        <v>0</v>
      </c>
      <c r="R96" s="67" t="str">
        <f t="shared" si="56"/>
        <v/>
      </c>
      <c r="S96" s="67" t="str">
        <f t="shared" si="57"/>
        <v/>
      </c>
    </row>
    <row r="97" spans="1:19" ht="0.25" customHeight="1" x14ac:dyDescent="0.3">
      <c r="A97" s="63"/>
      <c r="B97" s="70"/>
      <c r="C97" s="71"/>
      <c r="D97" s="71"/>
      <c r="E97" s="72"/>
      <c r="F97" s="71"/>
      <c r="G97" s="73" t="s">
        <v>83</v>
      </c>
      <c r="H97" s="63">
        <f>SUM(H90:H96)</f>
        <v>0</v>
      </c>
      <c r="I97" s="63">
        <f t="shared" ref="I97:O97" si="69">SUM(I90:I96)</f>
        <v>0</v>
      </c>
      <c r="J97" s="63">
        <f t="shared" si="69"/>
        <v>0</v>
      </c>
      <c r="K97" s="63">
        <f t="shared" si="69"/>
        <v>10</v>
      </c>
      <c r="L97" s="63">
        <f t="shared" si="69"/>
        <v>0</v>
      </c>
      <c r="M97" s="63">
        <f t="shared" si="69"/>
        <v>0</v>
      </c>
      <c r="N97" s="63">
        <f t="shared" si="53"/>
        <v>10</v>
      </c>
      <c r="O97" s="63">
        <f t="shared" si="69"/>
        <v>367</v>
      </c>
      <c r="P97" s="63"/>
      <c r="Q97" s="63"/>
      <c r="R97" s="63"/>
      <c r="S97" s="63"/>
    </row>
    <row r="98" spans="1:19" ht="0.25" customHeight="1" x14ac:dyDescent="0.3">
      <c r="A98" s="63"/>
      <c r="B98" s="70"/>
      <c r="C98" s="71"/>
      <c r="D98" s="71"/>
      <c r="E98" s="72"/>
      <c r="F98" s="71"/>
      <c r="G98" s="73" t="s">
        <v>84</v>
      </c>
      <c r="H98" s="65">
        <v>56</v>
      </c>
      <c r="I98" s="65">
        <v>55</v>
      </c>
      <c r="J98" s="65">
        <v>38</v>
      </c>
      <c r="K98" s="65">
        <v>94</v>
      </c>
      <c r="L98" s="65">
        <v>104</v>
      </c>
      <c r="M98" s="65">
        <v>20</v>
      </c>
      <c r="N98" s="65">
        <v>367</v>
      </c>
      <c r="O98" s="65">
        <v>677</v>
      </c>
      <c r="P98" s="63"/>
      <c r="Q98" s="63"/>
      <c r="R98" s="63"/>
      <c r="S98" s="63"/>
    </row>
    <row r="99" spans="1:19" ht="0.25" customHeight="1" x14ac:dyDescent="0.3">
      <c r="A99" s="63"/>
      <c r="B99" s="70"/>
      <c r="C99" s="71"/>
      <c r="D99" s="71"/>
      <c r="E99" s="72"/>
      <c r="F99" s="71"/>
      <c r="G99" s="73"/>
      <c r="H99" s="66">
        <f>+H97/H98</f>
        <v>0</v>
      </c>
      <c r="I99" s="66">
        <f>+I97/I98</f>
        <v>0</v>
      </c>
      <c r="J99" s="66">
        <f t="shared" ref="J99:N99" si="70">+J97/J98</f>
        <v>0</v>
      </c>
      <c r="K99" s="66">
        <f>IF(K97&gt;10,K97/K98,0%)</f>
        <v>0</v>
      </c>
      <c r="L99" s="66">
        <f t="shared" si="70"/>
        <v>0</v>
      </c>
      <c r="M99" s="66">
        <f t="shared" si="70"/>
        <v>0</v>
      </c>
      <c r="N99" s="66">
        <f t="shared" si="70"/>
        <v>2.7247956403269755E-2</v>
      </c>
      <c r="O99" s="66"/>
      <c r="P99" s="63"/>
      <c r="Q99" s="63"/>
      <c r="R99" s="63"/>
      <c r="S99" s="63"/>
    </row>
    <row r="100" spans="1:19" ht="0.25" customHeight="1" x14ac:dyDescent="0.3">
      <c r="A100" s="63"/>
      <c r="B100" s="70"/>
      <c r="C100" s="71"/>
      <c r="D100" s="71"/>
      <c r="E100" s="72"/>
      <c r="F100" s="71"/>
      <c r="G100" s="73" t="s">
        <v>79</v>
      </c>
      <c r="H100" s="66">
        <f>IF(H99&lt;0.4,H99,"")</f>
        <v>0</v>
      </c>
      <c r="I100" s="66">
        <f t="shared" ref="I100:M100" si="71">IF(I99&lt;0.4,I99,"")</f>
        <v>0</v>
      </c>
      <c r="J100" s="66">
        <f t="shared" si="71"/>
        <v>0</v>
      </c>
      <c r="K100" s="66">
        <f t="shared" si="71"/>
        <v>0</v>
      </c>
      <c r="L100" s="66">
        <f t="shared" si="71"/>
        <v>0</v>
      </c>
      <c r="M100" s="66">
        <f t="shared" si="71"/>
        <v>0</v>
      </c>
      <c r="N100" s="68">
        <f>IF(N99&lt;0.4,1,#N/A)</f>
        <v>1</v>
      </c>
      <c r="O100" s="63"/>
      <c r="P100" s="63"/>
      <c r="Q100" s="63"/>
      <c r="R100" s="63"/>
      <c r="S100" s="63"/>
    </row>
    <row r="101" spans="1:19" ht="0.25" customHeight="1" x14ac:dyDescent="0.3">
      <c r="A101" s="63"/>
      <c r="B101" s="70"/>
      <c r="C101" s="71"/>
      <c r="D101" s="71"/>
      <c r="E101" s="72"/>
      <c r="F101" s="71"/>
      <c r="G101" s="73" t="s">
        <v>80</v>
      </c>
      <c r="H101" s="66" t="str">
        <f>IF(AND(H99&gt;=0.4,H99&lt;0.7),H99,"")</f>
        <v/>
      </c>
      <c r="I101" s="66" t="str">
        <f t="shared" ref="I101:M101" si="72">IF(AND(I99&gt;=0.4,I99&lt;0.7),I99,"")</f>
        <v/>
      </c>
      <c r="J101" s="66" t="str">
        <f t="shared" si="72"/>
        <v/>
      </c>
      <c r="K101" s="66" t="str">
        <f t="shared" si="72"/>
        <v/>
      </c>
      <c r="L101" s="66" t="str">
        <f t="shared" si="72"/>
        <v/>
      </c>
      <c r="M101" s="66" t="str">
        <f t="shared" si="72"/>
        <v/>
      </c>
      <c r="N101" s="68" t="e">
        <f>IF(AND(N99&gt;=0.4,N99&lt;0.7),1,#N/A)</f>
        <v>#N/A</v>
      </c>
      <c r="O101" s="63"/>
      <c r="P101" s="63"/>
      <c r="Q101" s="63"/>
      <c r="R101" s="63"/>
      <c r="S101" s="63"/>
    </row>
    <row r="102" spans="1:19" ht="0.25" customHeight="1" x14ac:dyDescent="0.3">
      <c r="A102" s="63"/>
      <c r="B102" s="70"/>
      <c r="C102" s="71"/>
      <c r="D102" s="71"/>
      <c r="E102" s="72"/>
      <c r="F102" s="71"/>
      <c r="G102" s="73" t="s">
        <v>81</v>
      </c>
      <c r="H102" s="66" t="str">
        <f>IF(H99&gt;=0.7,H99,"")</f>
        <v/>
      </c>
      <c r="I102" s="66" t="str">
        <f t="shared" ref="I102:M102" si="73">IF(I99&gt;=0.7,I99,"")</f>
        <v/>
      </c>
      <c r="J102" s="66" t="str">
        <f t="shared" si="73"/>
        <v/>
      </c>
      <c r="K102" s="66" t="str">
        <f t="shared" si="73"/>
        <v/>
      </c>
      <c r="L102" s="66" t="str">
        <f t="shared" si="73"/>
        <v/>
      </c>
      <c r="M102" s="66" t="str">
        <f t="shared" si="73"/>
        <v/>
      </c>
      <c r="N102" s="68" t="e">
        <f>IF(N99&gt;=0.7,1,#N/A)</f>
        <v>#N/A</v>
      </c>
      <c r="O102" s="63"/>
      <c r="P102" s="63"/>
      <c r="Q102" s="63"/>
      <c r="R102" s="63"/>
      <c r="S102" s="63"/>
    </row>
  </sheetData>
  <sheetProtection algorithmName="SHA-512" hashValue="sU4JQ+lEv4zY6pRD3udPXG24WX/nFcAFLgT4BvBg9Us2cDTnbbkfES7vxKiiw5QY2T4DZ4Jv/XNsVK4TQ4WIIw==" saltValue="Bo+5EEzWZzBr81hJzOxLpQ==" spinCount="100000" sheet="1" objects="1" scenarios="1"/>
  <mergeCells count="4">
    <mergeCell ref="C14:D14"/>
    <mergeCell ref="B14:B15"/>
    <mergeCell ref="G14:G15"/>
    <mergeCell ref="E14:F14"/>
  </mergeCells>
  <conditionalFormatting sqref="F18">
    <cfRule type="expression" dxfId="21" priority="26">
      <formula>$E18="No"</formula>
    </cfRule>
  </conditionalFormatting>
  <conditionalFormatting sqref="F21">
    <cfRule type="expression" dxfId="20" priority="22">
      <formula>$E21="No"</formula>
    </cfRule>
  </conditionalFormatting>
  <conditionalFormatting sqref="F23">
    <cfRule type="expression" dxfId="19" priority="21">
      <formula>$E23="No"</formula>
    </cfRule>
  </conditionalFormatting>
  <conditionalFormatting sqref="F24">
    <cfRule type="expression" dxfId="18" priority="20">
      <formula>$E24="No"</formula>
    </cfRule>
  </conditionalFormatting>
  <conditionalFormatting sqref="F25">
    <cfRule type="expression" dxfId="17" priority="19">
      <formula>$E25="No"</formula>
    </cfRule>
  </conditionalFormatting>
  <conditionalFormatting sqref="F29">
    <cfRule type="expression" dxfId="16" priority="17">
      <formula>$E29="No"</formula>
    </cfRule>
  </conditionalFormatting>
  <conditionalFormatting sqref="F30">
    <cfRule type="expression" dxfId="15" priority="16">
      <formula>$E30="No"</formula>
    </cfRule>
  </conditionalFormatting>
  <conditionalFormatting sqref="F31">
    <cfRule type="expression" dxfId="14" priority="15">
      <formula>$E31="No"</formula>
    </cfRule>
  </conditionalFormatting>
  <conditionalFormatting sqref="F32:F33">
    <cfRule type="expression" dxfId="13" priority="14">
      <formula>$E32="No"</formula>
    </cfRule>
  </conditionalFormatting>
  <conditionalFormatting sqref="F35:F36">
    <cfRule type="expression" dxfId="12" priority="13">
      <formula>$E35="No"</formula>
    </cfRule>
  </conditionalFormatting>
  <conditionalFormatting sqref="F38">
    <cfRule type="expression" dxfId="11" priority="12">
      <formula>$E38="No"</formula>
    </cfRule>
  </conditionalFormatting>
  <conditionalFormatting sqref="F43">
    <cfRule type="expression" dxfId="10" priority="11">
      <formula>$E43="No"</formula>
    </cfRule>
  </conditionalFormatting>
  <conditionalFormatting sqref="F46">
    <cfRule type="expression" dxfId="9" priority="10">
      <formula>$E46="No"</formula>
    </cfRule>
  </conditionalFormatting>
  <conditionalFormatting sqref="F50:F53">
    <cfRule type="expression" dxfId="8" priority="9">
      <formula>$E50="No"</formula>
    </cfRule>
  </conditionalFormatting>
  <conditionalFormatting sqref="F56:F59">
    <cfRule type="expression" dxfId="7" priority="8">
      <formula>$E56="No"</formula>
    </cfRule>
  </conditionalFormatting>
  <conditionalFormatting sqref="F61:F63">
    <cfRule type="expression" dxfId="6" priority="7">
      <formula>$E61="No"</formula>
    </cfRule>
  </conditionalFormatting>
  <conditionalFormatting sqref="F65:F68">
    <cfRule type="expression" dxfId="5" priority="6">
      <formula>$E65="No"</formula>
    </cfRule>
  </conditionalFormatting>
  <conditionalFormatting sqref="F71">
    <cfRule type="expression" dxfId="4" priority="5">
      <formula>$E71="No"</formula>
    </cfRule>
  </conditionalFormatting>
  <conditionalFormatting sqref="F73">
    <cfRule type="expression" dxfId="3" priority="4">
      <formula>$E73="No"</formula>
    </cfRule>
  </conditionalFormatting>
  <conditionalFormatting sqref="F74">
    <cfRule type="expression" dxfId="2" priority="3">
      <formula>$E74="No"</formula>
    </cfRule>
  </conditionalFormatting>
  <conditionalFormatting sqref="F76">
    <cfRule type="expression" dxfId="1" priority="2">
      <formula>$E76="No"</formula>
    </cfRule>
  </conditionalFormatting>
  <conditionalFormatting sqref="F77:F81">
    <cfRule type="expression" dxfId="0" priority="1">
      <formula>$E77="No"</formula>
    </cfRule>
  </conditionalFormatting>
  <dataValidations disablePrompts="1" count="2">
    <dataValidation type="list" allowBlank="1" showInputMessage="1" showErrorMessage="1" sqref="C76:D81 C73:D74 D61:D70 C43:D47 C58:C71 C56:D60 C50:D54 C48 C17:D27 C29:D40" xr:uid="{8B315160-DD03-4415-88C4-2A0143B1403B}">
      <formula1>"Yes, No"</formula1>
    </dataValidation>
    <dataValidation type="list" allowBlank="1" showInputMessage="1" showErrorMessage="1" sqref="F29:F33 E76:F81 E56:E71 F46 F21 F23:F25 E50:E54 F35:F36 F65:F71 F38 F43 E73:F74 F18:F19 F50:F53 F56:F63 E43:E48 E17:E27 E29:E40" xr:uid="{84B9341A-0082-43ED-95EA-314E66159654}">
      <formula1>"Yes - when applicable, No"</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67AAB5B-3309-491C-9D52-B2FA5F539AEE}">
          <x14:formula1>
            <xm:f>Key!$D$21:$D$23</xm:f>
          </x14:formula1>
          <xm:sqref>G43 G76:G77 G46 G73:G74 G50:G51 G24:G25 G57 G61 G64:G70 G27 G29:G40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1CC3879CBDAE4EBD5873A7EB9AFB65" ma:contentTypeVersion="13" ma:contentTypeDescription="Create a new document." ma:contentTypeScope="" ma:versionID="3cb299429afc27ab83e6f8ac332c6d78">
  <xsd:schema xmlns:xsd="http://www.w3.org/2001/XMLSchema" xmlns:xs="http://www.w3.org/2001/XMLSchema" xmlns:p="http://schemas.microsoft.com/office/2006/metadata/properties" xmlns:ns2="87eeac20-30a0-40c4-bd50-863041716dd4" xmlns:ns3="c621f361-9f84-4e50-965e-505a303b1a04" targetNamespace="http://schemas.microsoft.com/office/2006/metadata/properties" ma:root="true" ma:fieldsID="25d37341e3f73033d7e6a19a92ac98ac" ns2:_="" ns3:_="">
    <xsd:import namespace="87eeac20-30a0-40c4-bd50-863041716dd4"/>
    <xsd:import namespace="c621f361-9f84-4e50-965e-505a303b1a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eeac20-30a0-40c4-bd50-863041716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21f361-9f84-4e50-965e-505a303b1a0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B1CEDE-C0FF-44AF-A2F5-673E02401258}">
  <ds:schemaRefs>
    <ds:schemaRef ds:uri="http://schemas.microsoft.com/office/2006/metadata/properties"/>
    <ds:schemaRef ds:uri="c621f361-9f84-4e50-965e-505a303b1a04"/>
    <ds:schemaRef ds:uri="http://purl.org/dc/terms/"/>
    <ds:schemaRef ds:uri="http://schemas.openxmlformats.org/package/2006/metadata/core-properties"/>
    <ds:schemaRef ds:uri="87eeac20-30a0-40c4-bd50-863041716dd4"/>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F165FD2-CAD1-4F33-B8DF-FD87AD011710}">
  <ds:schemaRefs>
    <ds:schemaRef ds:uri="http://schemas.microsoft.com/sharepoint/v3/contenttype/forms"/>
  </ds:schemaRefs>
</ds:datastoreItem>
</file>

<file path=customXml/itemProps3.xml><?xml version="1.0" encoding="utf-8"?>
<ds:datastoreItem xmlns:ds="http://schemas.openxmlformats.org/officeDocument/2006/customXml" ds:itemID="{1A5F096E-3C57-4FCF-88BA-94FC588C2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eeac20-30a0-40c4-bd50-863041716dd4"/>
    <ds:schemaRef ds:uri="c621f361-9f84-4e50-965e-505a303b1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 &amp; disclaimer</vt:lpstr>
      <vt:lpstr>Key</vt:lpstr>
      <vt:lpstr>Gauge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Srikumar.Ravikumar@tal.com.au</dc:creator>
  <cp:keywords/>
  <dc:description/>
  <cp:lastModifiedBy>Jo Hetherington</cp:lastModifiedBy>
  <cp:revision/>
  <cp:lastPrinted>2021-09-10T03:49:05Z</cp:lastPrinted>
  <dcterms:created xsi:type="dcterms:W3CDTF">2021-04-21T23:24:13Z</dcterms:created>
  <dcterms:modified xsi:type="dcterms:W3CDTF">2021-11-24T01:31:53Z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0x0101001D1CC3879CBDAE4EBD5873A7EB9AFB65</vt:lpwstr>
  </property>
</Properties>
</file>